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10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11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1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4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6.xml" ContentType="application/vnd.openxmlformats-officedocument.drawing+xml"/>
  <Override PartName="/xl/charts/chart15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6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7.xml" ContentType="application/vnd.openxmlformats-officedocument.drawing+xml"/>
  <Override PartName="/xl/charts/chart17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8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8.xml" ContentType="application/vnd.openxmlformats-officedocument.drawing+xml"/>
  <Override PartName="/xl/charts/chart19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20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9.xml" ContentType="application/vnd.openxmlformats-officedocument.drawing+xml"/>
  <Override PartName="/xl/charts/chart21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22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0.xml" ContentType="application/vnd.openxmlformats-officedocument.drawing+xml"/>
  <Override PartName="/xl/charts/chart23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24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11.xml" ContentType="application/vnd.openxmlformats-officedocument.drawing+xml"/>
  <Override PartName="/xl/charts/chart25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6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9F102854-D181-4EFC-A007-C60CD5681DA8}" xr6:coauthVersionLast="47" xr6:coauthVersionMax="47" xr10:uidLastSave="{00000000-0000-0000-0000-000000000000}"/>
  <bookViews>
    <workbookView xWindow="-120" yWindow="-120" windowWidth="29040" windowHeight="15840" firstSheet="2" activeTab="11" xr2:uid="{00000000-000D-0000-FFFF-FFFF00000000}"/>
  </bookViews>
  <sheets>
    <sheet name="Chart 2024" sheetId="1" r:id="rId1"/>
    <sheet name="January 2024" sheetId="37" r:id="rId2"/>
    <sheet name="February 2024" sheetId="38" r:id="rId3"/>
    <sheet name="March 2024" sheetId="39" r:id="rId4"/>
    <sheet name="April 2024" sheetId="40" r:id="rId5"/>
    <sheet name="May 2024" sheetId="41" r:id="rId6"/>
    <sheet name="June 2024" sheetId="42" r:id="rId7"/>
    <sheet name="July 2024" sheetId="43" r:id="rId8"/>
    <sheet name="August 2024" sheetId="44" r:id="rId9"/>
    <sheet name="September 2024" sheetId="45" r:id="rId10"/>
    <sheet name="October 2024" sheetId="46" r:id="rId11"/>
    <sheet name="2024" sheetId="27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2" i="27" l="1"/>
  <c r="L51" i="27"/>
  <c r="L50" i="27"/>
  <c r="L42" i="27"/>
  <c r="L41" i="27"/>
  <c r="L40" i="27"/>
  <c r="L16" i="27"/>
  <c r="L17" i="27"/>
  <c r="L33" i="27" s="1"/>
  <c r="L18" i="27"/>
  <c r="L19" i="27"/>
  <c r="L20" i="27"/>
  <c r="L21" i="27"/>
  <c r="L22" i="27"/>
  <c r="L23" i="27"/>
  <c r="L24" i="27"/>
  <c r="L25" i="27"/>
  <c r="L26" i="27"/>
  <c r="L27" i="27"/>
  <c r="L28" i="27"/>
  <c r="L29" i="27"/>
  <c r="L30" i="27"/>
  <c r="L31" i="27"/>
  <c r="L32" i="27"/>
  <c r="L15" i="27"/>
  <c r="L7" i="27"/>
  <c r="L6" i="27"/>
  <c r="E74" i="46"/>
  <c r="E73" i="46"/>
  <c r="E50" i="46"/>
  <c r="E51" i="46" s="1"/>
  <c r="E81" i="46" s="1"/>
  <c r="E25" i="46"/>
  <c r="E80" i="46" s="1"/>
  <c r="E24" i="46"/>
  <c r="K52" i="27"/>
  <c r="K51" i="27"/>
  <c r="K50" i="27"/>
  <c r="K40" i="27"/>
  <c r="K41" i="27"/>
  <c r="K42" i="27" s="1"/>
  <c r="K43" i="27" s="1"/>
  <c r="K16" i="27"/>
  <c r="K17" i="27"/>
  <c r="K33" i="27" s="1"/>
  <c r="K18" i="27"/>
  <c r="K19" i="27"/>
  <c r="K20" i="27"/>
  <c r="K21" i="27"/>
  <c r="K22" i="27"/>
  <c r="K23" i="27"/>
  <c r="K24" i="27"/>
  <c r="K25" i="27"/>
  <c r="K26" i="27"/>
  <c r="K27" i="27"/>
  <c r="K28" i="27"/>
  <c r="K29" i="27"/>
  <c r="K30" i="27"/>
  <c r="K31" i="27"/>
  <c r="K32" i="27"/>
  <c r="K15" i="27"/>
  <c r="K7" i="27"/>
  <c r="K6" i="27"/>
  <c r="E74" i="45"/>
  <c r="E73" i="45"/>
  <c r="E50" i="45"/>
  <c r="E51" i="45" s="1"/>
  <c r="E81" i="45" s="1"/>
  <c r="E24" i="45"/>
  <c r="E25" i="45" s="1"/>
  <c r="E80" i="45" s="1"/>
  <c r="J52" i="27"/>
  <c r="J51" i="27"/>
  <c r="J50" i="27"/>
  <c r="J42" i="27"/>
  <c r="J41" i="27"/>
  <c r="J40" i="27"/>
  <c r="J16" i="27"/>
  <c r="J17" i="27"/>
  <c r="O17" i="27" s="1"/>
  <c r="J18" i="27"/>
  <c r="J19" i="27"/>
  <c r="J20" i="27"/>
  <c r="J21" i="27"/>
  <c r="J22" i="27"/>
  <c r="J23" i="27"/>
  <c r="J24" i="27"/>
  <c r="J25" i="27"/>
  <c r="J26" i="27"/>
  <c r="J27" i="27"/>
  <c r="J28" i="27"/>
  <c r="J29" i="27"/>
  <c r="J30" i="27"/>
  <c r="J31" i="27"/>
  <c r="J32" i="27"/>
  <c r="J15" i="27"/>
  <c r="J7" i="27"/>
  <c r="J6" i="27"/>
  <c r="E73" i="44"/>
  <c r="E74" i="44" s="1"/>
  <c r="E50" i="44"/>
  <c r="E51" i="44" s="1"/>
  <c r="E81" i="44" s="1"/>
  <c r="E24" i="44"/>
  <c r="E25" i="44" s="1"/>
  <c r="E80" i="44" s="1"/>
  <c r="I52" i="27"/>
  <c r="I51" i="27"/>
  <c r="I50" i="27"/>
  <c r="I40" i="27"/>
  <c r="I41" i="27"/>
  <c r="I42" i="27" s="1"/>
  <c r="I43" i="27" s="1"/>
  <c r="I16" i="27"/>
  <c r="I17" i="27"/>
  <c r="I33" i="27" s="1"/>
  <c r="I18" i="27"/>
  <c r="I19" i="27"/>
  <c r="I20" i="27"/>
  <c r="I21" i="27"/>
  <c r="I22" i="27"/>
  <c r="I23" i="27"/>
  <c r="I24" i="27"/>
  <c r="I25" i="27"/>
  <c r="I26" i="27"/>
  <c r="I27" i="27"/>
  <c r="I28" i="27"/>
  <c r="I29" i="27"/>
  <c r="I30" i="27"/>
  <c r="I31" i="27"/>
  <c r="O31" i="27" s="1"/>
  <c r="I32" i="27"/>
  <c r="I15" i="27"/>
  <c r="I7" i="27"/>
  <c r="I6" i="27"/>
  <c r="E73" i="43"/>
  <c r="E74" i="43" s="1"/>
  <c r="E50" i="43"/>
  <c r="E51" i="43" s="1"/>
  <c r="E81" i="43" s="1"/>
  <c r="E24" i="43"/>
  <c r="E25" i="43" s="1"/>
  <c r="H52" i="27"/>
  <c r="H53" i="27" s="1"/>
  <c r="H51" i="27"/>
  <c r="H50" i="27"/>
  <c r="H40" i="27"/>
  <c r="H41" i="27"/>
  <c r="H42" i="27" s="1"/>
  <c r="H16" i="27"/>
  <c r="H17" i="27"/>
  <c r="H33" i="27" s="1"/>
  <c r="H18" i="27"/>
  <c r="H19" i="27"/>
  <c r="H20" i="27"/>
  <c r="H21" i="27"/>
  <c r="H22" i="27"/>
  <c r="H23" i="27"/>
  <c r="O23" i="27" s="1"/>
  <c r="H24" i="27"/>
  <c r="H25" i="27"/>
  <c r="O25" i="27" s="1"/>
  <c r="H26" i="27"/>
  <c r="H27" i="27"/>
  <c r="H28" i="27"/>
  <c r="H29" i="27"/>
  <c r="H30" i="27"/>
  <c r="H31" i="27"/>
  <c r="H32" i="27"/>
  <c r="H15" i="27"/>
  <c r="H7" i="27"/>
  <c r="H6" i="27"/>
  <c r="E74" i="42"/>
  <c r="E73" i="42"/>
  <c r="E50" i="42"/>
  <c r="E51" i="42" s="1"/>
  <c r="E81" i="42" s="1"/>
  <c r="E24" i="42"/>
  <c r="E25" i="42" s="1"/>
  <c r="E80" i="42" s="1"/>
  <c r="G52" i="27"/>
  <c r="G51" i="27"/>
  <c r="G50" i="27"/>
  <c r="G40" i="27"/>
  <c r="G41" i="27"/>
  <c r="G42" i="27" s="1"/>
  <c r="G16" i="27"/>
  <c r="G17" i="27"/>
  <c r="G18" i="27"/>
  <c r="G19" i="27"/>
  <c r="G20" i="27"/>
  <c r="G21" i="27"/>
  <c r="G22" i="27"/>
  <c r="G23" i="27"/>
  <c r="G24" i="27"/>
  <c r="G25" i="27"/>
  <c r="G26" i="27"/>
  <c r="G27" i="27"/>
  <c r="G28" i="27"/>
  <c r="G29" i="27"/>
  <c r="G30" i="27"/>
  <c r="G31" i="27"/>
  <c r="G32" i="27"/>
  <c r="G15" i="27"/>
  <c r="G7" i="27"/>
  <c r="G6" i="27"/>
  <c r="E74" i="41"/>
  <c r="E73" i="41"/>
  <c r="E50" i="41"/>
  <c r="E51" i="41" s="1"/>
  <c r="E81" i="41" s="1"/>
  <c r="E24" i="41"/>
  <c r="E25" i="41" s="1"/>
  <c r="E80" i="41" s="1"/>
  <c r="E52" i="27"/>
  <c r="F52" i="27"/>
  <c r="F51" i="27"/>
  <c r="F50" i="27"/>
  <c r="F16" i="27"/>
  <c r="F17" i="27"/>
  <c r="F18" i="27"/>
  <c r="F19" i="27"/>
  <c r="F20" i="27"/>
  <c r="F21" i="27"/>
  <c r="F22" i="27"/>
  <c r="F23" i="27"/>
  <c r="F24" i="27"/>
  <c r="F25" i="27"/>
  <c r="F26" i="27"/>
  <c r="F27" i="27"/>
  <c r="F28" i="27"/>
  <c r="F29" i="27"/>
  <c r="F30" i="27"/>
  <c r="F31" i="27"/>
  <c r="F32" i="27"/>
  <c r="F15" i="27"/>
  <c r="F7" i="27"/>
  <c r="E73" i="40"/>
  <c r="E74" i="40"/>
  <c r="E50" i="40"/>
  <c r="E51" i="40"/>
  <c r="E81" i="40"/>
  <c r="E24" i="40"/>
  <c r="E25" i="40"/>
  <c r="E80" i="40"/>
  <c r="E51" i="27"/>
  <c r="E50" i="27"/>
  <c r="E42" i="27"/>
  <c r="E41" i="27"/>
  <c r="E40" i="27"/>
  <c r="E16" i="27"/>
  <c r="E17" i="27"/>
  <c r="E18" i="27"/>
  <c r="E19" i="27"/>
  <c r="E20" i="27"/>
  <c r="E21" i="27"/>
  <c r="E22" i="27"/>
  <c r="E23" i="27"/>
  <c r="E24" i="27"/>
  <c r="E25" i="27"/>
  <c r="E26" i="27"/>
  <c r="E27" i="27"/>
  <c r="E28" i="27"/>
  <c r="E29" i="27"/>
  <c r="E30" i="27"/>
  <c r="E31" i="27"/>
  <c r="E32" i="27"/>
  <c r="E15" i="27"/>
  <c r="E7" i="27"/>
  <c r="E6" i="27"/>
  <c r="E73" i="39"/>
  <c r="E74" i="39"/>
  <c r="E50" i="39"/>
  <c r="E51" i="39"/>
  <c r="E81" i="39"/>
  <c r="E24" i="39"/>
  <c r="E25" i="39"/>
  <c r="E80" i="39"/>
  <c r="D52" i="27"/>
  <c r="D51" i="27"/>
  <c r="D50" i="27"/>
  <c r="D40" i="27"/>
  <c r="D41" i="27"/>
  <c r="D42" i="27"/>
  <c r="D16" i="27"/>
  <c r="D17" i="27"/>
  <c r="D18" i="27"/>
  <c r="D19" i="27"/>
  <c r="D20" i="27"/>
  <c r="D21" i="27"/>
  <c r="D22" i="27"/>
  <c r="D23" i="27"/>
  <c r="D24" i="27"/>
  <c r="D25" i="27"/>
  <c r="D26" i="27"/>
  <c r="D27" i="27"/>
  <c r="D28" i="27"/>
  <c r="D29" i="27"/>
  <c r="D30" i="27"/>
  <c r="D31" i="27"/>
  <c r="D32" i="27"/>
  <c r="D15" i="27"/>
  <c r="D7" i="27"/>
  <c r="D6" i="27"/>
  <c r="E74" i="38"/>
  <c r="E73" i="38"/>
  <c r="E50" i="38"/>
  <c r="E51" i="38"/>
  <c r="E81" i="38"/>
  <c r="E24" i="38"/>
  <c r="E25" i="38"/>
  <c r="E80" i="38"/>
  <c r="C16" i="27"/>
  <c r="C17" i="27"/>
  <c r="C18" i="27"/>
  <c r="C19" i="27"/>
  <c r="C20" i="27"/>
  <c r="C21" i="27"/>
  <c r="C22" i="27"/>
  <c r="C23" i="27"/>
  <c r="C24" i="27"/>
  <c r="C25" i="27"/>
  <c r="C26" i="27"/>
  <c r="C27" i="27"/>
  <c r="C28" i="27"/>
  <c r="C29" i="27"/>
  <c r="C30" i="27"/>
  <c r="C31" i="27"/>
  <c r="C32" i="27"/>
  <c r="C15" i="27"/>
  <c r="F6" i="27"/>
  <c r="N33" i="27"/>
  <c r="N8" i="27"/>
  <c r="M33" i="27"/>
  <c r="M8" i="27"/>
  <c r="L8" i="27"/>
  <c r="K8" i="27"/>
  <c r="J8" i="27"/>
  <c r="J33" i="27"/>
  <c r="I8" i="27"/>
  <c r="H8" i="27"/>
  <c r="G33" i="27"/>
  <c r="G8" i="27"/>
  <c r="F8" i="27"/>
  <c r="F33" i="27"/>
  <c r="E33" i="27"/>
  <c r="E8" i="27"/>
  <c r="D33" i="27"/>
  <c r="D8" i="27"/>
  <c r="N53" i="27"/>
  <c r="M53" i="27"/>
  <c r="L53" i="27"/>
  <c r="K53" i="27"/>
  <c r="N43" i="27"/>
  <c r="M43" i="27"/>
  <c r="L43" i="27"/>
  <c r="E73" i="37"/>
  <c r="E50" i="37"/>
  <c r="C7" i="27"/>
  <c r="E24" i="37"/>
  <c r="F41" i="27"/>
  <c r="F40" i="27"/>
  <c r="F42" i="27"/>
  <c r="C6" i="27"/>
  <c r="C8" i="27"/>
  <c r="E53" i="27"/>
  <c r="D53" i="27"/>
  <c r="E25" i="37"/>
  <c r="E51" i="37"/>
  <c r="E81" i="37"/>
  <c r="E74" i="37"/>
  <c r="C33" i="27"/>
  <c r="O16" i="27"/>
  <c r="O20" i="27"/>
  <c r="O28" i="27"/>
  <c r="O32" i="27"/>
  <c r="O18" i="27"/>
  <c r="O22" i="27"/>
  <c r="O30" i="27"/>
  <c r="J43" i="27"/>
  <c r="J53" i="27"/>
  <c r="O15" i="27"/>
  <c r="O24" i="27"/>
  <c r="O26" i="27"/>
  <c r="C41" i="27"/>
  <c r="C52" i="27"/>
  <c r="C51" i="27"/>
  <c r="C50" i="27"/>
  <c r="E80" i="37"/>
  <c r="F53" i="27"/>
  <c r="E43" i="27"/>
  <c r="C40" i="27"/>
  <c r="C42" i="27"/>
  <c r="F43" i="27"/>
  <c r="D43" i="27"/>
  <c r="C53" i="27"/>
  <c r="C43" i="27"/>
  <c r="I53" i="27" l="1"/>
  <c r="E80" i="43"/>
  <c r="H43" i="27"/>
  <c r="O29" i="27"/>
  <c r="O27" i="27"/>
  <c r="O21" i="27"/>
  <c r="O19" i="27"/>
  <c r="G53" i="27"/>
  <c r="G43" i="27"/>
  <c r="O33" i="27" l="1"/>
  <c r="P28" i="27" s="1"/>
  <c r="P30" i="27" l="1"/>
  <c r="P23" i="27"/>
  <c r="P25" i="27"/>
  <c r="P24" i="27"/>
  <c r="P31" i="27"/>
  <c r="P16" i="27"/>
  <c r="P21" i="27"/>
  <c r="P15" i="27"/>
  <c r="P22" i="27"/>
  <c r="P26" i="27"/>
  <c r="P17" i="27"/>
  <c r="P19" i="27"/>
  <c r="P29" i="27"/>
  <c r="P27" i="27"/>
  <c r="P32" i="27"/>
  <c r="P20" i="27"/>
  <c r="P18" i="27"/>
  <c r="P33" i="27" l="1"/>
</calcChain>
</file>

<file path=xl/sharedStrings.xml><?xml version="1.0" encoding="utf-8"?>
<sst xmlns="http://schemas.openxmlformats.org/spreadsheetml/2006/main" count="1400" uniqueCount="116">
  <si>
    <t>036</t>
  </si>
  <si>
    <t>124</t>
  </si>
  <si>
    <t>203</t>
  </si>
  <si>
    <t>208</t>
  </si>
  <si>
    <t>348</t>
  </si>
  <si>
    <t>392</t>
  </si>
  <si>
    <t>578</t>
  </si>
  <si>
    <t>752</t>
  </si>
  <si>
    <t>756</t>
  </si>
  <si>
    <t>826</t>
  </si>
  <si>
    <t>840</t>
  </si>
  <si>
    <t>941</t>
  </si>
  <si>
    <t>977</t>
  </si>
  <si>
    <t>985</t>
  </si>
  <si>
    <t>AUD</t>
  </si>
  <si>
    <t>CAD</t>
  </si>
  <si>
    <t>CZK</t>
  </si>
  <si>
    <t>DKK</t>
  </si>
  <si>
    <t>HUF</t>
  </si>
  <si>
    <t>JPY</t>
  </si>
  <si>
    <t>NOK</t>
  </si>
  <si>
    <t>SEK</t>
  </si>
  <si>
    <t>CHF</t>
  </si>
  <si>
    <t>GBP</t>
  </si>
  <si>
    <t>USD</t>
  </si>
  <si>
    <t>RSD</t>
  </si>
  <si>
    <t>BAM</t>
  </si>
  <si>
    <t>PLN</t>
  </si>
  <si>
    <t>643</t>
  </si>
  <si>
    <t>RUB</t>
  </si>
  <si>
    <t>946</t>
  </si>
  <si>
    <t>RON</t>
  </si>
  <si>
    <t>975</t>
  </si>
  <si>
    <t>BGN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</si>
  <si>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</si>
  <si>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</si>
  <si>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</si>
  <si>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</si>
  <si>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</si>
  <si>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</si>
  <si>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</si>
  <si>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</si>
  <si>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</si>
  <si>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</si>
  <si>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</si>
  <si>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</si>
  <si>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Purchase of foreign cash and cheques</t>
  </si>
  <si>
    <t xml:space="preserve">Sale of foreign cash </t>
  </si>
  <si>
    <t>Total turnover of authorised exchange offices</t>
  </si>
  <si>
    <t>Turnover by currencies</t>
  </si>
  <si>
    <t>Currency</t>
  </si>
  <si>
    <t>Share of currencies in the total turnover of authorised exchange offices</t>
  </si>
  <si>
    <t>in %</t>
  </si>
  <si>
    <t>Other currencies</t>
  </si>
  <si>
    <t>Total</t>
  </si>
  <si>
    <t xml:space="preserve">Ratio of the purchase and sale of foreign cash and cheques </t>
  </si>
  <si>
    <t>Purchase of foreign cash</t>
  </si>
  <si>
    <t>Sale of foreign cash</t>
  </si>
  <si>
    <t>Redemption of cheques</t>
  </si>
  <si>
    <t>Total purchase amount</t>
  </si>
  <si>
    <t>Numerical code</t>
  </si>
  <si>
    <t>Three-letter code</t>
  </si>
  <si>
    <t>In original currency</t>
  </si>
  <si>
    <t>Total sale amount</t>
  </si>
  <si>
    <t>Total redemption amount</t>
  </si>
  <si>
    <t>In orignal currency</t>
  </si>
  <si>
    <t>Share</t>
  </si>
  <si>
    <t>In EUR</t>
  </si>
  <si>
    <t>Total in million EUR</t>
  </si>
  <si>
    <t>in million EUR</t>
  </si>
  <si>
    <t>in EUR</t>
  </si>
  <si>
    <t>in EUR and in %</t>
  </si>
  <si>
    <t>other currencies</t>
  </si>
  <si>
    <t>other</t>
  </si>
  <si>
    <t>currencies</t>
  </si>
  <si>
    <t>Purchased foreign cash in January 2024</t>
  </si>
  <si>
    <t>Sold foreign cash in January 2024</t>
  </si>
  <si>
    <t>Redeemed cheques denominated in foreign currency in January 2024</t>
  </si>
  <si>
    <t>Total turnover of authorised exchange offices in January 2024</t>
  </si>
  <si>
    <t>Turnover of authorised exchange offices in 2024</t>
  </si>
  <si>
    <t>Purchased foreign cash in February 2024</t>
  </si>
  <si>
    <t>Sold foreign cash in February 2024</t>
  </si>
  <si>
    <t>Redeemed cheques denominated in foreign currency in February 2024</t>
  </si>
  <si>
    <t>Total turnover of authorised exchange offices in February 2024</t>
  </si>
  <si>
    <t>Purchased foreign cash in March 2024</t>
  </si>
  <si>
    <t>Sold foreign cash in March 2024</t>
  </si>
  <si>
    <t>Redeemed cheques denominated in foreign currency in March 2024</t>
  </si>
  <si>
    <t>Total turnover of authorised exchange offices in March 2024</t>
  </si>
  <si>
    <t>Purchased foreign cash in April 2024</t>
  </si>
  <si>
    <t>Sold foreign cash in April 2024</t>
  </si>
  <si>
    <t>Redeemed cheques denominated in foreign currency in April 2024</t>
  </si>
  <si>
    <t>Total turnover of authorised exchange offices in April 2024</t>
  </si>
  <si>
    <t>Purchased foreign cash in May 2024</t>
  </si>
  <si>
    <t>Sold foreign cash in May 2024</t>
  </si>
  <si>
    <t>Redeemed cheques denominated in foreign currency in May 2024</t>
  </si>
  <si>
    <t>Total turnover of authorised exchange offices in May 2024</t>
  </si>
  <si>
    <t>Purchased foreign cash in June 2024</t>
  </si>
  <si>
    <t>Sold foreign cash in June 2024</t>
  </si>
  <si>
    <t>Redeemed cheques denominated in foreign currency in June 2024</t>
  </si>
  <si>
    <t>Total turnover of authorised exchange offices in June 2024</t>
  </si>
  <si>
    <t>Purchased foreign cash in July 2024</t>
  </si>
  <si>
    <t>Sold foreign cash in July 2024</t>
  </si>
  <si>
    <t>Redeemed cheques denominated in foreign currency in July 2024</t>
  </si>
  <si>
    <t>Total turnover of authorised exchange offices in July 2024</t>
  </si>
  <si>
    <t>Purchased foreign cash in August 2024</t>
  </si>
  <si>
    <t>Sold foreign cash in August 2024</t>
  </si>
  <si>
    <t>Redeemed cheques denominated in foreign currency in August 2024</t>
  </si>
  <si>
    <t>Total turnover of authorised exchange offices in August 2024</t>
  </si>
  <si>
    <t>Purchased foreign cash in September 2024</t>
  </si>
  <si>
    <t>Sold foreign cash in September 2024</t>
  </si>
  <si>
    <t>Redeemed cheques denominated in foreign currency in September 2024</t>
  </si>
  <si>
    <t>Total turnover of authorised exchange offices in September 2024</t>
  </si>
  <si>
    <t>Purchased foreign cash in October 2024</t>
  </si>
  <si>
    <t>Sold foreign cash in October 2024</t>
  </si>
  <si>
    <t>Redeemed cheques denominated in foreign currency in October 2024</t>
  </si>
  <si>
    <t>Total turnover of authorised exchange offices in October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</si>
</sst>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000"/>
    <numFmt numFmtId="165" formatCode="#,##0.00000"/>
    <numFmt numFmtId="166" formatCode="[$-41A]mmm\-yy;@"/>
    <numFmt numFmtId="167" formatCode="#,##0.0"/>
    <numFmt numFmtId="168" formatCode="0.000"/>
  </numFmts>
  <fonts count="9" x14ac:knownFonts="1">
    <font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</borders>
  <cellStyleXfs count="10">
    <xf numFmtId="167" fontId="0" fillId="0" borderId="0" applyNumberFormat="0"/>
    <xf numFmtId="0" fontId="2" fillId="0" borderId="0" applyNumberFormat="0" applyFill="0" applyBorder="0" applyAlignment="0" applyProtection="0"/>
    <xf numFmtId="0" fontId="3" fillId="0" borderId="0" applyNumberFormat="0" applyFill="0" applyAlignment="0" applyProtection="0"/>
    <xf numFmtId="167" fontId="4" fillId="0" borderId="0" applyNumberFormat="0" applyFill="0" applyBorder="0" applyAlignment="0" applyProtection="0"/>
    <xf numFmtId="167" fontId="5" fillId="0" borderId="0" applyNumberFormat="0" applyFill="0" applyBorder="0" applyAlignment="0" applyProtection="0"/>
    <xf numFmtId="167" fontId="1" fillId="0" borderId="1" applyNumberFormat="0" applyFont="0" applyFill="0" applyAlignment="0" applyProtection="0"/>
    <xf numFmtId="167" fontId="4" fillId="0" borderId="1" applyNumberFormat="0" applyFill="0" applyAlignment="0" applyProtection="0"/>
    <xf numFmtId="167" fontId="4" fillId="0" borderId="2" applyNumberFormat="0" applyFill="0" applyAlignment="0" applyProtection="0"/>
    <xf numFmtId="167" fontId="1" fillId="0" borderId="2" applyNumberFormat="0" applyFill="0" applyAlignment="0" applyProtection="0"/>
    <xf numFmtId="167" fontId="4" fillId="0" borderId="3" applyNumberFormat="0" applyProtection="0">
      <alignment horizontal="right" vertical="center" wrapText="1"/>
    </xf>
  </cellStyleXfs>
  <cellXfs count="64">
    <xf numFmtId="166" fontId="0" fillId="0" borderId="0" xfId="0" applyNumberFormat="1"/>
    <xf numFmtId="166" fontId="0" fillId="2" borderId="0" xfId="0" applyNumberFormat="1" applyFont="1" applyFill="1"/>
    <xf numFmtId="166" fontId="0" fillId="0" borderId="0" xfId="0" applyNumberFormat="1" applyFont="1"/>
    <xf numFmtId="4" fontId="0" fillId="0" borderId="0" xfId="0" applyNumberFormat="1" applyFont="1"/>
    <xf numFmtId="49" fontId="0" fillId="0" borderId="0" xfId="0" applyNumberFormat="1" applyFont="1" applyBorder="1" applyAlignment="1">
      <alignment horizontal="left"/>
    </xf>
    <xf numFmtId="166" fontId="4" fillId="0" borderId="3" xfId="9" applyNumberFormat="1">
      <alignment horizontal="right" vertical="center" wrapText="1"/>
    </xf>
    <xf numFmtId="166" fontId="4" fillId="0" borderId="2" xfId="7" applyNumberFormat="1"/>
    <xf numFmtId="4" fontId="4" fillId="0" borderId="2" xfId="7" applyNumberFormat="1"/>
    <xf numFmtId="166" fontId="4" fillId="0" borderId="3" xfId="9" applyNumberFormat="1" applyAlignment="1">
      <alignment horizontal="left" vertical="center" wrapText="1"/>
    </xf>
    <xf numFmtId="165" fontId="4" fillId="0" borderId="2" xfId="7" applyNumberFormat="1"/>
    <xf numFmtId="166" fontId="4" fillId="0" borderId="1" xfId="6" applyNumberFormat="1"/>
    <xf numFmtId="166" fontId="1" fillId="0" borderId="2" xfId="8" applyNumberFormat="1"/>
    <xf numFmtId="166" fontId="0" fillId="0" borderId="0" xfId="0" applyNumberFormat="1"/>
    <xf numFmtId="4" fontId="0" fillId="0" borderId="0" xfId="0" applyNumberFormat="1"/>
    <xf numFmtId="4" fontId="0" fillId="0" borderId="0" xfId="0" applyNumberFormat="1" applyFont="1" applyBorder="1"/>
    <xf numFmtId="49" fontId="4" fillId="0" borderId="1" xfId="6" applyNumberFormat="1"/>
    <xf numFmtId="3" fontId="4" fillId="0" borderId="1" xfId="6" applyNumberFormat="1"/>
    <xf numFmtId="49" fontId="4" fillId="0" borderId="2" xfId="7" applyNumberFormat="1"/>
    <xf numFmtId="164" fontId="4" fillId="0" borderId="2" xfId="7" applyNumberFormat="1"/>
    <xf numFmtId="4" fontId="1" fillId="0" borderId="2" xfId="8" applyNumberFormat="1"/>
    <xf numFmtId="49" fontId="0" fillId="0" borderId="0" xfId="0" applyNumberFormat="1" applyBorder="1" applyAlignment="1">
      <alignment horizontal="left"/>
    </xf>
    <xf numFmtId="4" fontId="4" fillId="0" borderId="0" xfId="0" applyNumberFormat="1" applyFont="1" applyBorder="1"/>
    <xf numFmtId="168" fontId="0" fillId="0" borderId="0" xfId="0" applyNumberFormat="1" applyFont="1" applyBorder="1"/>
    <xf numFmtId="166" fontId="4" fillId="0" borderId="3" xfId="9" applyNumberFormat="1">
      <alignment horizontal="right" vertical="center" wrapText="1"/>
    </xf>
    <xf numFmtId="166" fontId="0" fillId="0" borderId="2" xfId="8" applyNumberFormat="1" applyFont="1"/>
    <xf numFmtId="166" fontId="4" fillId="0" borderId="0" xfId="0" applyNumberFormat="1" applyFont="1" applyBorder="1"/>
    <xf numFmtId="166" fontId="8" fillId="0" borderId="0" xfId="3" applyNumberFormat="1" applyFont="1" applyAlignment="1"/>
    <xf numFmtId="49" fontId="0" fillId="0" borderId="0" xfId="0" applyNumberFormat="1" applyFont="1" applyBorder="1" applyAlignment="1">
      <alignment horizontal="left"/>
    </xf>
    <xf numFmtId="164" fontId="0" fillId="0" borderId="0" xfId="0" applyNumberFormat="1" applyFont="1" applyBorder="1"/>
    <xf numFmtId="49" fontId="4" fillId="0" borderId="0" xfId="3" applyNumberFormat="1" applyBorder="1"/>
    <xf numFmtId="166" fontId="0" fillId="0" borderId="0" xfId="0" applyNumberFormat="1" applyFont="1" applyBorder="1"/>
    <xf numFmtId="49" fontId="0" fillId="0" borderId="0" xfId="0" applyNumberFormat="1" applyFont="1" applyBorder="1"/>
    <xf numFmtId="166" fontId="4" fillId="0" borderId="0" xfId="3" applyNumberFormat="1" applyBorder="1"/>
    <xf numFmtId="166" fontId="4" fillId="0" borderId="3" xfId="9" applyNumberFormat="1" applyAlignment="1">
      <alignment horizontal="right" vertical="center" wrapText="1"/>
    </xf>
    <xf numFmtId="166" fontId="8" fillId="0" borderId="0" xfId="0" applyNumberFormat="1" applyFont="1" applyBorder="1"/>
    <xf numFmtId="166" fontId="0" fillId="0" borderId="0" xfId="0" applyNumberFormat="1" applyFont="1"/>
    <xf numFmtId="3" fontId="0" fillId="0" borderId="0" xfId="0" applyNumberFormat="1" applyFont="1" applyBorder="1"/>
    <xf numFmtId="49" fontId="8" fillId="0" borderId="0" xfId="0" applyNumberFormat="1" applyFont="1" applyBorder="1"/>
    <xf numFmtId="49" fontId="7" fillId="0" borderId="0" xfId="0" applyNumberFormat="1" applyFont="1" applyBorder="1"/>
    <xf numFmtId="166" fontId="0" fillId="0" borderId="0" xfId="0" applyNumberFormat="1"/>
    <xf numFmtId="166" fontId="0" fillId="0" borderId="0" xfId="0" applyNumberFormat="1" applyFont="1"/>
    <xf numFmtId="166" fontId="6" fillId="0" borderId="0" xfId="0" applyNumberFormat="1" applyFont="1"/>
    <xf numFmtId="166" fontId="0" fillId="0" borderId="0" xfId="0" applyNumberFormat="1" applyFont="1"/>
    <xf numFmtId="4" fontId="0" fillId="0" borderId="0" xfId="0" applyNumberFormat="1" applyFont="1"/>
    <xf numFmtId="166" fontId="8" fillId="0" borderId="0" xfId="0" applyNumberFormat="1" applyFont="1"/>
    <xf numFmtId="166" fontId="0" fillId="0" borderId="0" xfId="0" applyNumberFormat="1" applyFont="1"/>
    <xf numFmtId="166" fontId="7" fillId="0" borderId="0" xfId="0" applyNumberFormat="1" applyFont="1"/>
    <xf numFmtId="166" fontId="8" fillId="0" borderId="0" xfId="7" applyNumberFormat="1" applyFont="1" applyBorder="1"/>
    <xf numFmtId="166" fontId="0" fillId="0" borderId="2" xfId="7" applyNumberFormat="1" applyFont="1"/>
    <xf numFmtId="166" fontId="0" fillId="0" borderId="1" xfId="6" applyNumberFormat="1" applyFont="1"/>
    <xf numFmtId="166" fontId="0" fillId="0" borderId="1" xfId="5" applyNumberFormat="1" applyFont="1"/>
    <xf numFmtId="166" fontId="4" fillId="0" borderId="3" xfId="9" applyNumberFormat="1" applyAlignment="1">
      <alignment horizontal="center" vertical="center" wrapText="1"/>
    </xf>
    <xf numFmtId="166" fontId="0" fillId="0" borderId="4" xfId="0" applyNumberFormat="1" applyBorder="1"/>
    <xf numFmtId="166" fontId="0" fillId="0" borderId="4" xfId="0" applyNumberFormat="1" applyFont="1" applyBorder="1"/>
    <xf numFmtId="2" fontId="0" fillId="0" borderId="0" xfId="0" applyNumberFormat="1" applyFont="1"/>
    <xf numFmtId="2" fontId="1" fillId="0" borderId="1" xfId="6" applyNumberFormat="1" applyFont="1"/>
    <xf numFmtId="2" fontId="1" fillId="0" borderId="2" xfId="8" applyNumberFormat="1"/>
    <xf numFmtId="4" fontId="0" fillId="0" borderId="1" xfId="5" applyNumberFormat="1" applyFont="1" applyBorder="1"/>
    <xf numFmtId="2" fontId="0" fillId="2" borderId="0" xfId="0" applyNumberFormat="1" applyFont="1" applyFill="1"/>
    <xf numFmtId="49" fontId="0" fillId="0" borderId="0" xfId="0" applyNumberFormat="1" applyFont="1" applyBorder="1" applyAlignment="1">
      <alignment horizontal="right"/>
    </xf>
    <xf numFmtId="3" fontId="0" fillId="0" borderId="0" xfId="0" applyNumberFormat="1"/>
    <xf numFmtId="167" fontId="0" fillId="0" borderId="0" xfId="0"/>
    <xf numFmtId="166" fontId="4" fillId="0" borderId="2" xfId="9" applyNumberFormat="1" applyBorder="1" applyAlignment="1">
      <alignment horizontal="left" vertical="center" wrapText="1"/>
    </xf>
    <xf numFmtId="166" fontId="4" fillId="0" borderId="3" xfId="9" applyNumberFormat="1" applyAlignment="1">
      <alignment horizontal="center" vertical="center" wrapText="1"/>
    </xf>
  </cellXfs>
  <cellStyles count="10">
    <cellStyle name="Međunaslov u tablici" xfId="3" xr:uid="{00000000-0005-0000-0000-000000000000}"/>
    <cellStyle name="Napomene" xfId="4" xr:uid="{00000000-0005-0000-0000-000001000000}"/>
    <cellStyle name="Naslov 1" xfId="1" builtinId="16" customBuiltin="1"/>
    <cellStyle name="Naslov 2" xfId="2" builtinId="17" customBuiltin="1"/>
    <cellStyle name="Normalno" xfId="0" builtinId="0" customBuiltin="1"/>
    <cellStyle name="Tanka linija ispod" xfId="5" xr:uid="{00000000-0005-0000-0000-000005000000}"/>
    <cellStyle name="Ukupno" xfId="6" xr:uid="{00000000-0005-0000-0000-000006000000}"/>
    <cellStyle name="Ukupno - zadnji redak" xfId="7" xr:uid="{00000000-0005-0000-0000-000007000000}"/>
    <cellStyle name="Zadnji redak" xfId="8" xr:uid="{00000000-0005-0000-0000-000008000000}"/>
    <cellStyle name="Zaglavlje" xfId="9" xr:uid="{00000000-0005-0000-0000-000009000000}"/>
  </cellStyles>
  <dxfs count="0"/>
  <tableStyles count="0" defaultTableStyle="TableStyleMedium9" defaultPivotStyle="PivotStyleLight16"/>
  <colors>
    <mruColors>
      <color rgb="FF007FDE"/>
      <color rgb="FF008AF2"/>
      <color rgb="FF0099FF"/>
      <color rgb="FF0066FF"/>
      <color rgb="FF008FFA"/>
      <color rgb="FF199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Purchase and sale of foreign cash and cheques in </a:t>
            </a:r>
          </a:p>
          <a:p>
            <a:pPr>
              <a:defRPr sz="1000"/>
            </a:pPr>
            <a:r>
              <a:rPr lang="hr-HR" sz="1000"/>
              <a:t>2024</a:t>
            </a:r>
          </a:p>
        </c:rich>
      </c:tx>
      <c:layout>
        <c:manualLayout>
          <c:xMode val="edge"/>
          <c:yMode val="edge"/>
          <c:x val="0.19956278760630636"/>
          <c:y val="2.7491271044002143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'2024'!$B$6</c:f>
              <c:strCache>
                <c:ptCount val="1"/>
                <c:pt idx="0">
                  <c:v>Purchase of foreign cash and cheques</c:v>
                </c:pt>
              </c:strCache>
            </c:strRef>
          </c:tx>
          <c:invertIfNegative val="0"/>
          <c:cat>
            <c:strRef>
              <c:f>'2024'!$C$5:$N$5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'2024'!$C$6:$N$6</c:f>
              <c:numCache>
                <c:formatCode>#,##0.00</c:formatCode>
                <c:ptCount val="12"/>
                <c:pt idx="0">
                  <c:v>14215994</c:v>
                </c:pt>
                <c:pt idx="1">
                  <c:v>16210523</c:v>
                </c:pt>
                <c:pt idx="2">
                  <c:v>15721157</c:v>
                </c:pt>
                <c:pt idx="3">
                  <c:v>18264569</c:v>
                </c:pt>
                <c:pt idx="4">
                  <c:v>18478668</c:v>
                </c:pt>
                <c:pt idx="5">
                  <c:v>21472763</c:v>
                </c:pt>
                <c:pt idx="6">
                  <c:v>25736446</c:v>
                </c:pt>
                <c:pt idx="7">
                  <c:v>20489485</c:v>
                </c:pt>
                <c:pt idx="8">
                  <c:v>17921842</c:v>
                </c:pt>
                <c:pt idx="9">
                  <c:v>19541913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F2-4B8C-A1D4-160A30CCD038}"/>
            </c:ext>
          </c:extLst>
        </c:ser>
        <c:ser>
          <c:idx val="1"/>
          <c:order val="1"/>
          <c:tx>
            <c:strRef>
              <c:f>'2024'!$B$7</c:f>
              <c:strCache>
                <c:ptCount val="1"/>
                <c:pt idx="0">
                  <c:v>Sale of foreign cash </c:v>
                </c:pt>
              </c:strCache>
            </c:strRef>
          </c:tx>
          <c:invertIfNegative val="0"/>
          <c:cat>
            <c:strRef>
              <c:f>'2024'!$C$5:$N$5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'2024'!$C$7:$N$7</c:f>
              <c:numCache>
                <c:formatCode>#,##0.00</c:formatCode>
                <c:ptCount val="12"/>
                <c:pt idx="0">
                  <c:v>3477069</c:v>
                </c:pt>
                <c:pt idx="1">
                  <c:v>2691993</c:v>
                </c:pt>
                <c:pt idx="2">
                  <c:v>2832556</c:v>
                </c:pt>
                <c:pt idx="3">
                  <c:v>2513803</c:v>
                </c:pt>
                <c:pt idx="4">
                  <c:v>2709068</c:v>
                </c:pt>
                <c:pt idx="5">
                  <c:v>2687928</c:v>
                </c:pt>
                <c:pt idx="6">
                  <c:v>3300581</c:v>
                </c:pt>
                <c:pt idx="7">
                  <c:v>3246574</c:v>
                </c:pt>
                <c:pt idx="8">
                  <c:v>2925010</c:v>
                </c:pt>
                <c:pt idx="9">
                  <c:v>3064403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F2-4B8C-A1D4-160A30CCD0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67339344"/>
        <c:axId val="655641392"/>
      </c:barChart>
      <c:catAx>
        <c:axId val="767339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55641392"/>
        <c:crosses val="autoZero"/>
        <c:auto val="1"/>
        <c:lblAlgn val="ctr"/>
        <c:lblOffset val="100"/>
        <c:noMultiLvlLbl val="1"/>
      </c:catAx>
      <c:valAx>
        <c:axId val="655641392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crossAx val="767339344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0785370370370381E-2"/>
                <c:y val="0.36746018518518997"/>
              </c:manualLayout>
            </c:layout>
            <c:tx>
              <c:rich>
                <a:bodyPr/>
                <a:lstStyle/>
                <a:p>
                  <a:pPr>
                    <a:defRPr b="0"/>
                  </a:pPr>
                  <a:r>
                    <a:rPr lang="hr-HR" b="0"/>
                    <a:t>million  EUR</a:t>
                  </a:r>
                </a:p>
              </c:rich>
            </c:tx>
          </c:dispUnitsLbl>
        </c:dispUnits>
      </c:valAx>
      <c:spPr>
        <a:ln>
          <a:solidFill>
            <a:schemeClr val="tx1"/>
          </a:solidFill>
        </a:ln>
      </c:spPr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33" l="0.70000000000000062" r="0.70000000000000062" t="0.75000000000000833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February 2024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67D-49EE-A895-6550912AEF7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67D-49EE-A895-6550912AEF7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67D-49EE-A895-6550912AEF7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67D-49EE-A895-6550912AEF77}"/>
              </c:ext>
            </c:extLst>
          </c:dPt>
          <c:dLbls>
            <c:dLbl>
              <c:idx val="0"/>
              <c:layout>
                <c:manualLayout>
                  <c:x val="3.6111111111111108E-2"/>
                  <c:y val="1.388888888888880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67D-49EE-A895-6550912AEF77}"/>
                </c:ext>
              </c:extLst>
            </c:dLbl>
            <c:dLbl>
              <c:idx val="1"/>
              <c:layout>
                <c:manualLayout>
                  <c:x val="-7.4999999999999997E-2"/>
                  <c:y val="-2.124562554680664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67D-49EE-A895-6550912AEF77}"/>
                </c:ext>
              </c:extLst>
            </c:dLbl>
            <c:dLbl>
              <c:idx val="2"/>
              <c:layout>
                <c:manualLayout>
                  <c:x val="-2.9695619896065468E-3"/>
                  <c:y val="4.2355875728299483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67D-49EE-A895-6550912AEF77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67D-49EE-A895-6550912AEF77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Other currencies</c:v>
                </c:pt>
              </c:strCache>
            </c:strRef>
          </c:cat>
          <c:val>
            <c:numRef>
              <c:f>'2024'!$D$40:$D$42</c:f>
              <c:numCache>
                <c:formatCode>0.00</c:formatCode>
                <c:ptCount val="3"/>
                <c:pt idx="0">
                  <c:v>57.872274780775214</c:v>
                </c:pt>
                <c:pt idx="1">
                  <c:v>19.579949039588168</c:v>
                </c:pt>
                <c:pt idx="2">
                  <c:v>22.547776179636617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67D-49EE-A895-6550912AEF7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March 2024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0BE-4C20-86F0-372728044F5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0BE-4C20-86F0-372728044F5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0BE-4C20-86F0-372728044F5C}"/>
              </c:ext>
            </c:extLst>
          </c:dPt>
          <c:dLbls>
            <c:dLbl>
              <c:idx val="0"/>
              <c:layout>
                <c:manualLayout>
                  <c:x val="6.9444444444444448E-2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BE-4C20-86F0-372728044F5C}"/>
                </c:ext>
              </c:extLst>
            </c:dLbl>
            <c:dLbl>
              <c:idx val="1"/>
              <c:layout>
                <c:manualLayout>
                  <c:x val="-6.1111111111111137E-2"/>
                  <c:y val="6.481481481481479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0BE-4C20-86F0-372728044F5C}"/>
                </c:ext>
              </c:extLst>
            </c:dLbl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0BE-4C20-86F0-372728044F5C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'2024'!$B$50:$B$52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'2024'!$E$50:$E$52</c:f>
              <c:numCache>
                <c:formatCode>#,##0.00</c:formatCode>
                <c:ptCount val="3"/>
                <c:pt idx="0">
                  <c:v>84.733212160821935</c:v>
                </c:pt>
                <c:pt idx="1">
                  <c:v>15.266787839178066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0BE-4C20-86F0-372728044F5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March 2024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891-4C87-A93D-ECEF075F161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891-4C87-A93D-ECEF075F161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891-4C87-A93D-ECEF075F161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891-4C87-A93D-ECEF075F161D}"/>
              </c:ext>
            </c:extLst>
          </c:dPt>
          <c:dLbls>
            <c:dLbl>
              <c:idx val="0"/>
              <c:layout>
                <c:manualLayout>
                  <c:x val="3.6111111111111108E-2"/>
                  <c:y val="1.388888888888880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891-4C87-A93D-ECEF075F161D}"/>
                </c:ext>
              </c:extLst>
            </c:dLbl>
            <c:dLbl>
              <c:idx val="1"/>
              <c:layout>
                <c:manualLayout>
                  <c:x val="-7.4999999999999997E-2"/>
                  <c:y val="-2.124562554680664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91-4C87-A93D-ECEF075F161D}"/>
                </c:ext>
              </c:extLst>
            </c:dLbl>
            <c:dLbl>
              <c:idx val="2"/>
              <c:layout>
                <c:manualLayout>
                  <c:x val="-2.9695619896065468E-3"/>
                  <c:y val="4.2355875728299483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891-4C87-A93D-ECEF075F161D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91-4C87-A93D-ECEF075F161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Other currencies</c:v>
                </c:pt>
              </c:strCache>
            </c:strRef>
          </c:cat>
          <c:val>
            <c:numRef>
              <c:f>'2024'!$E$40:$E$42</c:f>
              <c:numCache>
                <c:formatCode>0.00</c:formatCode>
                <c:ptCount val="3"/>
                <c:pt idx="0">
                  <c:v>57.123929857058798</c:v>
                </c:pt>
                <c:pt idx="1">
                  <c:v>19.536283653843302</c:v>
                </c:pt>
                <c:pt idx="2">
                  <c:v>23.3397864890979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891-4C87-A93D-ECEF075F161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April 2024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A5A-47C4-87BC-862D3BB5325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A5A-47C4-87BC-862D3BB5325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A5A-47C4-87BC-862D3BB5325C}"/>
              </c:ext>
            </c:extLst>
          </c:dPt>
          <c:dLbls>
            <c:dLbl>
              <c:idx val="0"/>
              <c:layout>
                <c:manualLayout>
                  <c:x val="6.9444444444444448E-2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5A-47C4-87BC-862D3BB5325C}"/>
                </c:ext>
              </c:extLst>
            </c:dLbl>
            <c:dLbl>
              <c:idx val="1"/>
              <c:layout>
                <c:manualLayout>
                  <c:x val="-6.1111111111111137E-2"/>
                  <c:y val="6.481481481481479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A5A-47C4-87BC-862D3BB5325C}"/>
                </c:ext>
              </c:extLst>
            </c:dLbl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A5A-47C4-87BC-862D3BB5325C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'2024'!$B$50:$B$52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'2024'!$F$50:$F$52</c:f>
              <c:numCache>
                <c:formatCode>#,##0.00</c:formatCode>
                <c:ptCount val="3"/>
                <c:pt idx="0">
                  <c:v>87.901828882455277</c:v>
                </c:pt>
                <c:pt idx="1">
                  <c:v>12.098171117544725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A5A-47C4-87BC-862D3BB5325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April 2024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C62-4AF0-B37D-AEA8143585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C62-4AF0-B37D-AEA8143585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C62-4AF0-B37D-AEA81435858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C62-4AF0-B37D-AEA814358585}"/>
              </c:ext>
            </c:extLst>
          </c:dPt>
          <c:dLbls>
            <c:dLbl>
              <c:idx val="0"/>
              <c:layout>
                <c:manualLayout>
                  <c:x val="3.6111111111111108E-2"/>
                  <c:y val="1.388888888888880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62-4AF0-B37D-AEA814358585}"/>
                </c:ext>
              </c:extLst>
            </c:dLbl>
            <c:dLbl>
              <c:idx val="1"/>
              <c:layout>
                <c:manualLayout>
                  <c:x val="-7.4999999999999997E-2"/>
                  <c:y val="-2.124562554680664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C62-4AF0-B37D-AEA814358585}"/>
                </c:ext>
              </c:extLst>
            </c:dLbl>
            <c:dLbl>
              <c:idx val="2"/>
              <c:layout>
                <c:manualLayout>
                  <c:x val="-2.9695619896065468E-3"/>
                  <c:y val="4.2355875728299483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C62-4AF0-B37D-AEA814358585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C62-4AF0-B37D-AEA81435858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Other currencies</c:v>
                </c:pt>
              </c:strCache>
            </c:strRef>
          </c:cat>
          <c:val>
            <c:numRef>
              <c:f>'2024'!$F$40:$F$42</c:f>
              <c:numCache>
                <c:formatCode>0.00</c:formatCode>
                <c:ptCount val="3"/>
                <c:pt idx="0">
                  <c:v>58.960653895309989</c:v>
                </c:pt>
                <c:pt idx="1">
                  <c:v>18.568952370281945</c:v>
                </c:pt>
                <c:pt idx="2">
                  <c:v>22.470393734408066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C62-4AF0-B37D-AEA81435858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May 2024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CEE-49DA-AA13-548A305AD01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CEE-49DA-AA13-548A305AD01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CEE-49DA-AA13-548A305AD013}"/>
              </c:ext>
            </c:extLst>
          </c:dPt>
          <c:dLbls>
            <c:dLbl>
              <c:idx val="0"/>
              <c:layout>
                <c:manualLayout>
                  <c:x val="6.9444444444444448E-2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EE-49DA-AA13-548A305AD013}"/>
                </c:ext>
              </c:extLst>
            </c:dLbl>
            <c:dLbl>
              <c:idx val="1"/>
              <c:layout>
                <c:manualLayout>
                  <c:x val="-6.1111111111111137E-2"/>
                  <c:y val="6.481481481481479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CEE-49DA-AA13-548A305AD013}"/>
                </c:ext>
              </c:extLst>
            </c:dLbl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CEE-49DA-AA13-548A305AD01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'2024'!$B$50:$B$52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'2024'!$G$50:$G$52</c:f>
              <c:numCache>
                <c:formatCode>#,##0.00</c:formatCode>
                <c:ptCount val="3"/>
                <c:pt idx="0">
                  <c:v>87.213980766987092</c:v>
                </c:pt>
                <c:pt idx="1">
                  <c:v>12.78601923301291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CEE-49DA-AA13-548A305AD01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May 2024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89D-4E3F-99F5-BC03C87A80E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89D-4E3F-99F5-BC03C87A80E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89D-4E3F-99F5-BC03C87A80E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89D-4E3F-99F5-BC03C87A80E4}"/>
              </c:ext>
            </c:extLst>
          </c:dPt>
          <c:dLbls>
            <c:dLbl>
              <c:idx val="0"/>
              <c:layout>
                <c:manualLayout>
                  <c:x val="3.6111111111111108E-2"/>
                  <c:y val="1.388888888888880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89D-4E3F-99F5-BC03C87A80E4}"/>
                </c:ext>
              </c:extLst>
            </c:dLbl>
            <c:dLbl>
              <c:idx val="1"/>
              <c:layout>
                <c:manualLayout>
                  <c:x val="-7.4999999999999997E-2"/>
                  <c:y val="-2.124562554680664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89D-4E3F-99F5-BC03C87A80E4}"/>
                </c:ext>
              </c:extLst>
            </c:dLbl>
            <c:dLbl>
              <c:idx val="2"/>
              <c:layout>
                <c:manualLayout>
                  <c:x val="-2.9695619896065468E-3"/>
                  <c:y val="4.2355875728299483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89D-4E3F-99F5-BC03C87A80E4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89D-4E3F-99F5-BC03C87A80E4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Other currencies</c:v>
                </c:pt>
              </c:strCache>
            </c:strRef>
          </c:cat>
          <c:val>
            <c:numRef>
              <c:f>'2024'!$G$40:$G$42</c:f>
              <c:numCache>
                <c:formatCode>0.00</c:formatCode>
                <c:ptCount val="3"/>
                <c:pt idx="0">
                  <c:v>55.493725238033932</c:v>
                </c:pt>
                <c:pt idx="1">
                  <c:v>18.23254263692921</c:v>
                </c:pt>
                <c:pt idx="2">
                  <c:v>26.273732125036858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9D-4E3F-99F5-BC03C87A80E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June 2024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CF1-449B-B1E1-1704516AC14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CF1-449B-B1E1-1704516AC14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CF1-449B-B1E1-1704516AC142}"/>
              </c:ext>
            </c:extLst>
          </c:dPt>
          <c:dLbls>
            <c:dLbl>
              <c:idx val="0"/>
              <c:layout>
                <c:manualLayout>
                  <c:x val="6.9444444444444448E-2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CF1-449B-B1E1-1704516AC142}"/>
                </c:ext>
              </c:extLst>
            </c:dLbl>
            <c:dLbl>
              <c:idx val="1"/>
              <c:layout>
                <c:manualLayout>
                  <c:x val="-6.1111111111111137E-2"/>
                  <c:y val="6.481481481481479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CF1-449B-B1E1-1704516AC142}"/>
                </c:ext>
              </c:extLst>
            </c:dLbl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CF1-449B-B1E1-1704516AC142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'2024'!$B$50:$B$52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'2024'!$H$50:$H$52</c:f>
              <c:numCache>
                <c:formatCode>#,##0.00</c:formatCode>
                <c:ptCount val="3"/>
                <c:pt idx="0">
                  <c:v>88.874788390779059</c:v>
                </c:pt>
                <c:pt idx="1">
                  <c:v>11.125211609220944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CF1-449B-B1E1-1704516AC14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June 2024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903-480B-8F76-A32BA5C5A06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903-480B-8F76-A32BA5C5A06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903-480B-8F76-A32BA5C5A06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903-480B-8F76-A32BA5C5A069}"/>
              </c:ext>
            </c:extLst>
          </c:dPt>
          <c:dLbls>
            <c:dLbl>
              <c:idx val="0"/>
              <c:layout>
                <c:manualLayout>
                  <c:x val="3.6111111111111108E-2"/>
                  <c:y val="1.388888888888880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03-480B-8F76-A32BA5C5A069}"/>
                </c:ext>
              </c:extLst>
            </c:dLbl>
            <c:dLbl>
              <c:idx val="1"/>
              <c:layout>
                <c:manualLayout>
                  <c:x val="-7.4999999999999997E-2"/>
                  <c:y val="-2.124562554680664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903-480B-8F76-A32BA5C5A069}"/>
                </c:ext>
              </c:extLst>
            </c:dLbl>
            <c:dLbl>
              <c:idx val="2"/>
              <c:layout>
                <c:manualLayout>
                  <c:x val="-2.9695619896065468E-3"/>
                  <c:y val="4.2355875728299483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903-480B-8F76-A32BA5C5A069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903-480B-8F76-A32BA5C5A06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Other currencies</c:v>
                </c:pt>
              </c:strCache>
            </c:strRef>
          </c:cat>
          <c:val>
            <c:numRef>
              <c:f>'2024'!$H$40:$H$42</c:f>
              <c:numCache>
                <c:formatCode>0.00</c:formatCode>
                <c:ptCount val="3"/>
                <c:pt idx="0">
                  <c:v>56.007756566233965</c:v>
                </c:pt>
                <c:pt idx="1">
                  <c:v>20.020371106107852</c:v>
                </c:pt>
                <c:pt idx="2">
                  <c:v>23.971872327658183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903-480B-8F76-A32BA5C5A06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July 2024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7F1-43EE-959F-DE3FE43A074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7F1-43EE-959F-DE3FE43A074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7F1-43EE-959F-DE3FE43A0749}"/>
              </c:ext>
            </c:extLst>
          </c:dPt>
          <c:dLbls>
            <c:dLbl>
              <c:idx val="0"/>
              <c:layout>
                <c:manualLayout>
                  <c:x val="0.10817668702033988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F1-43EE-959F-DE3FE43A0749}"/>
                </c:ext>
              </c:extLst>
            </c:dLbl>
            <c:dLbl>
              <c:idx val="1"/>
              <c:layout>
                <c:manualLayout>
                  <c:x val="-6.1111111111111137E-2"/>
                  <c:y val="6.481481481481479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F1-43EE-959F-DE3FE43A0749}"/>
                </c:ext>
              </c:extLst>
            </c:dLbl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F1-43EE-959F-DE3FE43A074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'2024'!$B$50:$B$52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'2024'!$I$50:$I$52</c:f>
              <c:numCache>
                <c:formatCode>#,##0.00</c:formatCode>
                <c:ptCount val="3"/>
                <c:pt idx="0">
                  <c:v>88.633199259690059</c:v>
                </c:pt>
                <c:pt idx="1">
                  <c:v>11.36680074030995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7F1-43EE-959F-DE3FE43A074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Ratio of  purchase and sale of  foreign cash and cheques in 2024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0503153606097125E-2"/>
          <c:y val="0.12347222222222266"/>
          <c:w val="0.89333306863655959"/>
          <c:h val="0.6359833333333355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'2024'!$B$6</c:f>
              <c:strCache>
                <c:ptCount val="1"/>
                <c:pt idx="0">
                  <c:v>Purchase of foreign cash and cheques</c:v>
                </c:pt>
              </c:strCache>
            </c:strRef>
          </c:tx>
          <c:invertIfNegative val="0"/>
          <c:cat>
            <c:strRef>
              <c:f>'2024'!$C$5:$N$5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'2024'!$C$6:$N$6</c:f>
              <c:numCache>
                <c:formatCode>#,##0.00</c:formatCode>
                <c:ptCount val="12"/>
                <c:pt idx="0">
                  <c:v>14215994</c:v>
                </c:pt>
                <c:pt idx="1">
                  <c:v>16210523</c:v>
                </c:pt>
                <c:pt idx="2">
                  <c:v>15721157</c:v>
                </c:pt>
                <c:pt idx="3">
                  <c:v>18264569</c:v>
                </c:pt>
                <c:pt idx="4">
                  <c:v>18478668</c:v>
                </c:pt>
                <c:pt idx="5">
                  <c:v>21472763</c:v>
                </c:pt>
                <c:pt idx="6">
                  <c:v>25736446</c:v>
                </c:pt>
                <c:pt idx="7">
                  <c:v>20489485</c:v>
                </c:pt>
                <c:pt idx="8">
                  <c:v>17921842</c:v>
                </c:pt>
                <c:pt idx="9">
                  <c:v>19541913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F7-443A-A8A2-20CA3F7A5AC8}"/>
            </c:ext>
          </c:extLst>
        </c:ser>
        <c:ser>
          <c:idx val="1"/>
          <c:order val="1"/>
          <c:tx>
            <c:strRef>
              <c:f>'2024'!$B$7</c:f>
              <c:strCache>
                <c:ptCount val="1"/>
                <c:pt idx="0">
                  <c:v>Sale of foreign cash </c:v>
                </c:pt>
              </c:strCache>
            </c:strRef>
          </c:tx>
          <c:invertIfNegative val="0"/>
          <c:cat>
            <c:strRef>
              <c:f>'2024'!$C$5:$N$5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'2024'!$C$7:$N$7</c:f>
              <c:numCache>
                <c:formatCode>#,##0.00</c:formatCode>
                <c:ptCount val="12"/>
                <c:pt idx="0">
                  <c:v>3477069</c:v>
                </c:pt>
                <c:pt idx="1">
                  <c:v>2691993</c:v>
                </c:pt>
                <c:pt idx="2">
                  <c:v>2832556</c:v>
                </c:pt>
                <c:pt idx="3">
                  <c:v>2513803</c:v>
                </c:pt>
                <c:pt idx="4">
                  <c:v>2709068</c:v>
                </c:pt>
                <c:pt idx="5">
                  <c:v>2687928</c:v>
                </c:pt>
                <c:pt idx="6">
                  <c:v>3300581</c:v>
                </c:pt>
                <c:pt idx="7">
                  <c:v>3246574</c:v>
                </c:pt>
                <c:pt idx="8">
                  <c:v>2925010</c:v>
                </c:pt>
                <c:pt idx="9">
                  <c:v>3064403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F7-443A-A8A2-20CA3F7A5A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655644752"/>
        <c:axId val="699254288"/>
      </c:barChart>
      <c:catAx>
        <c:axId val="655644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400000" vert="horz"/>
          <a:lstStyle/>
          <a:p>
            <a:pPr>
              <a:defRPr/>
            </a:pPr>
            <a:endParaRPr lang="sr-Latn-RS"/>
          </a:p>
        </c:txPr>
        <c:crossAx val="699254288"/>
        <c:crosses val="autoZero"/>
        <c:auto val="1"/>
        <c:lblAlgn val="ctr"/>
        <c:lblOffset val="100"/>
        <c:noMultiLvlLbl val="1"/>
      </c:catAx>
      <c:valAx>
        <c:axId val="69925428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crossAx val="655644752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33" l="0.70000000000000062" r="0.70000000000000062" t="0.750000000000008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July 2024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EC5-4B92-92E8-D8B413BA015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EC5-4B92-92E8-D8B413BA015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EC5-4B92-92E8-D8B413BA015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EC5-4B92-92E8-D8B413BA0159}"/>
              </c:ext>
            </c:extLst>
          </c:dPt>
          <c:dLbls>
            <c:dLbl>
              <c:idx val="0"/>
              <c:layout>
                <c:manualLayout>
                  <c:x val="3.6111111111111108E-2"/>
                  <c:y val="1.388888888888880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EC5-4B92-92E8-D8B413BA0159}"/>
                </c:ext>
              </c:extLst>
            </c:dLbl>
            <c:dLbl>
              <c:idx val="1"/>
              <c:layout>
                <c:manualLayout>
                  <c:x val="-7.4999999999999997E-2"/>
                  <c:y val="-2.124562554680664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EC5-4B92-92E8-D8B413BA0159}"/>
                </c:ext>
              </c:extLst>
            </c:dLbl>
            <c:dLbl>
              <c:idx val="2"/>
              <c:layout>
                <c:manualLayout>
                  <c:x val="-2.9695619896065468E-3"/>
                  <c:y val="4.2355875728299483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EC5-4B92-92E8-D8B413BA0159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EC5-4B92-92E8-D8B413BA015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Other currencies</c:v>
                </c:pt>
              </c:strCache>
            </c:strRef>
          </c:cat>
          <c:val>
            <c:numRef>
              <c:f>'2024'!$I$40:$I$42</c:f>
              <c:numCache>
                <c:formatCode>0.00</c:formatCode>
                <c:ptCount val="3"/>
                <c:pt idx="0">
                  <c:v>54.205683660382995</c:v>
                </c:pt>
                <c:pt idx="1">
                  <c:v>16.56837664544652</c:v>
                </c:pt>
                <c:pt idx="2">
                  <c:v>29.225939694170485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EC5-4B92-92E8-D8B413BA01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August 2024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42F-448F-A98C-D20E1C6DA22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42F-448F-A98C-D20E1C6DA22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42F-448F-A98C-D20E1C6DA22A}"/>
              </c:ext>
            </c:extLst>
          </c:dPt>
          <c:dLbls>
            <c:dLbl>
              <c:idx val="0"/>
              <c:layout>
                <c:manualLayout>
                  <c:x val="0.10817668702033988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2F-448F-A98C-D20E1C6DA22A}"/>
                </c:ext>
              </c:extLst>
            </c:dLbl>
            <c:dLbl>
              <c:idx val="1"/>
              <c:layout>
                <c:manualLayout>
                  <c:x val="-6.1111111111111137E-2"/>
                  <c:y val="6.481481481481479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2F-448F-A98C-D20E1C6DA22A}"/>
                </c:ext>
              </c:extLst>
            </c:dLbl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42F-448F-A98C-D20E1C6DA22A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'2024'!$B$50:$B$52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'2024'!$J$50:$J$52</c:f>
              <c:numCache>
                <c:formatCode>#,##0.00</c:formatCode>
                <c:ptCount val="3"/>
                <c:pt idx="0">
                  <c:v>86.322186004003441</c:v>
                </c:pt>
                <c:pt idx="1">
                  <c:v>13.677813995996555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42F-448F-A98C-D20E1C6DA22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August 2024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066-4A03-906A-C10E33B906B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066-4A03-906A-C10E33B906B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066-4A03-906A-C10E33B906B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066-4A03-906A-C10E33B906B1}"/>
              </c:ext>
            </c:extLst>
          </c:dPt>
          <c:dLbls>
            <c:dLbl>
              <c:idx val="0"/>
              <c:layout>
                <c:manualLayout>
                  <c:x val="3.6111111111111108E-2"/>
                  <c:y val="1.388888888888880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66-4A03-906A-C10E33B906B1}"/>
                </c:ext>
              </c:extLst>
            </c:dLbl>
            <c:dLbl>
              <c:idx val="1"/>
              <c:layout>
                <c:manualLayout>
                  <c:x val="-7.4999999999999997E-2"/>
                  <c:y val="-2.124562554680664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066-4A03-906A-C10E33B906B1}"/>
                </c:ext>
              </c:extLst>
            </c:dLbl>
            <c:dLbl>
              <c:idx val="2"/>
              <c:layout>
                <c:manualLayout>
                  <c:x val="-2.9695619896065468E-3"/>
                  <c:y val="4.2355875728299483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066-4A03-906A-C10E33B906B1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066-4A03-906A-C10E33B906B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Other currencies</c:v>
                </c:pt>
              </c:strCache>
            </c:strRef>
          </c:cat>
          <c:val>
            <c:numRef>
              <c:f>'2024'!$J$40:$J$42</c:f>
              <c:numCache>
                <c:formatCode>0.00</c:formatCode>
                <c:ptCount val="3"/>
                <c:pt idx="0">
                  <c:v>50.726748699099545</c:v>
                </c:pt>
                <c:pt idx="1">
                  <c:v>18.849241148246218</c:v>
                </c:pt>
                <c:pt idx="2">
                  <c:v>30.424010152654237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066-4A03-906A-C10E33B906B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September 2024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64F-4DEA-AE94-ECE2D6DD3F6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64F-4DEA-AE94-ECE2D6DD3F6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64F-4DEA-AE94-ECE2D6DD3F6F}"/>
              </c:ext>
            </c:extLst>
          </c:dPt>
          <c:dLbls>
            <c:dLbl>
              <c:idx val="0"/>
              <c:layout>
                <c:manualLayout>
                  <c:x val="0.10817668702033988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64F-4DEA-AE94-ECE2D6DD3F6F}"/>
                </c:ext>
              </c:extLst>
            </c:dLbl>
            <c:dLbl>
              <c:idx val="1"/>
              <c:layout>
                <c:manualLayout>
                  <c:x val="-6.1111111111111137E-2"/>
                  <c:y val="6.481481481481479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64F-4DEA-AE94-ECE2D6DD3F6F}"/>
                </c:ext>
              </c:extLst>
            </c:dLbl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64F-4DEA-AE94-ECE2D6DD3F6F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'2024'!$B$50:$B$52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'2024'!$K$50:$K$52</c:f>
              <c:numCache>
                <c:formatCode>#,##0.00</c:formatCode>
                <c:ptCount val="3"/>
                <c:pt idx="0">
                  <c:v>85.969056623033538</c:v>
                </c:pt>
                <c:pt idx="1">
                  <c:v>14.030943376966459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64F-4DEA-AE94-ECE2D6DD3F6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September 2024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25B-4D3A-8D31-8DDC2A76434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25B-4D3A-8D31-8DDC2A76434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25B-4D3A-8D31-8DDC2A76434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25B-4D3A-8D31-8DDC2A764349}"/>
              </c:ext>
            </c:extLst>
          </c:dPt>
          <c:dLbls>
            <c:dLbl>
              <c:idx val="0"/>
              <c:layout>
                <c:manualLayout>
                  <c:x val="3.6111111111111108E-2"/>
                  <c:y val="1.388888888888880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5B-4D3A-8D31-8DDC2A764349}"/>
                </c:ext>
              </c:extLst>
            </c:dLbl>
            <c:dLbl>
              <c:idx val="1"/>
              <c:layout>
                <c:manualLayout>
                  <c:x val="-7.4999999999999997E-2"/>
                  <c:y val="-2.124562554680664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25B-4D3A-8D31-8DDC2A764349}"/>
                </c:ext>
              </c:extLst>
            </c:dLbl>
            <c:dLbl>
              <c:idx val="2"/>
              <c:layout>
                <c:manualLayout>
                  <c:x val="-2.9695619896065468E-3"/>
                  <c:y val="4.2355875728299483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25B-4D3A-8D31-8DDC2A764349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25B-4D3A-8D31-8DDC2A76434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Other currencies</c:v>
                </c:pt>
              </c:strCache>
            </c:strRef>
          </c:cat>
          <c:val>
            <c:numRef>
              <c:f>'2024'!$K$40:$K$42</c:f>
              <c:numCache>
                <c:formatCode>0.00</c:formatCode>
                <c:ptCount val="3"/>
                <c:pt idx="0">
                  <c:v>57.598739608263159</c:v>
                </c:pt>
                <c:pt idx="1">
                  <c:v>13.971740193675286</c:v>
                </c:pt>
                <c:pt idx="2">
                  <c:v>28.429520198061553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25B-4D3A-8D31-8DDC2A76434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October 2024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3B8-46F7-BBE0-B13F6994618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3B8-46F7-BBE0-B13F6994618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3B8-46F7-BBE0-B13F6994618D}"/>
              </c:ext>
            </c:extLst>
          </c:dPt>
          <c:dLbls>
            <c:dLbl>
              <c:idx val="0"/>
              <c:layout>
                <c:manualLayout>
                  <c:x val="0.10817668702033988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3B8-46F7-BBE0-B13F6994618D}"/>
                </c:ext>
              </c:extLst>
            </c:dLbl>
            <c:dLbl>
              <c:idx val="1"/>
              <c:layout>
                <c:manualLayout>
                  <c:x val="-6.1111111111111137E-2"/>
                  <c:y val="6.481481481481479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3B8-46F7-BBE0-B13F6994618D}"/>
                </c:ext>
              </c:extLst>
            </c:dLbl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3B8-46F7-BBE0-B13F6994618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'2024'!$B$50:$B$52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'2024'!$L$50:$L$52</c:f>
              <c:numCache>
                <c:formatCode>#,##0.00</c:formatCode>
                <c:ptCount val="3"/>
                <c:pt idx="0">
                  <c:v>86.444483037395386</c:v>
                </c:pt>
                <c:pt idx="1">
                  <c:v>13.55551696260461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3B8-46F7-BBE0-B13F6994618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October 2024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A20-46A4-98BD-68DB36149BA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A20-46A4-98BD-68DB36149BA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A20-46A4-98BD-68DB36149BA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A20-46A4-98BD-68DB36149BA4}"/>
              </c:ext>
            </c:extLst>
          </c:dPt>
          <c:dLbls>
            <c:dLbl>
              <c:idx val="0"/>
              <c:layout>
                <c:manualLayout>
                  <c:x val="3.6111111111111108E-2"/>
                  <c:y val="1.388888888888880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20-46A4-98BD-68DB36149BA4}"/>
                </c:ext>
              </c:extLst>
            </c:dLbl>
            <c:dLbl>
              <c:idx val="1"/>
              <c:layout>
                <c:manualLayout>
                  <c:x val="-7.4999999999999997E-2"/>
                  <c:y val="-2.124562554680664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20-46A4-98BD-68DB36149BA4}"/>
                </c:ext>
              </c:extLst>
            </c:dLbl>
            <c:dLbl>
              <c:idx val="2"/>
              <c:layout>
                <c:manualLayout>
                  <c:x val="-2.9695619896065468E-3"/>
                  <c:y val="4.2355875728299483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20-46A4-98BD-68DB36149BA4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20-46A4-98BD-68DB36149BA4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Other currencies</c:v>
                </c:pt>
              </c:strCache>
            </c:strRef>
          </c:cat>
          <c:val>
            <c:numRef>
              <c:f>'2024'!$L$40:$L$42</c:f>
              <c:numCache>
                <c:formatCode>0.00</c:formatCode>
                <c:ptCount val="3"/>
                <c:pt idx="0">
                  <c:v>53.997334196336986</c:v>
                </c:pt>
                <c:pt idx="1">
                  <c:v>22.277725393204271</c:v>
                </c:pt>
                <c:pt idx="2">
                  <c:v>23.724940410458743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A20-46A4-98BD-68DB36149BA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Share of currencies in the total turnover of authorised exchange offices in 2024</a:t>
            </a:r>
          </a:p>
        </c:rich>
      </c:tx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'2023'!#REF!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strRef>
              <c:f>'2024'!$C$39:$N$39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9C-4885-8EFC-A3DF5E9DA086}"/>
            </c:ext>
          </c:extLst>
        </c:ser>
        <c:ser>
          <c:idx val="1"/>
          <c:order val="1"/>
          <c:tx>
            <c:strRef>
              <c:f>'2024'!$B$40</c:f>
              <c:strCache>
                <c:ptCount val="1"/>
                <c:pt idx="0">
                  <c:v>USD</c:v>
                </c:pt>
              </c:strCache>
            </c:strRef>
          </c:tx>
          <c:invertIfNegative val="0"/>
          <c:cat>
            <c:strRef>
              <c:f>'2024'!$C$39:$N$39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'2024'!$C$40:$N$40</c:f>
              <c:numCache>
                <c:formatCode>0.00</c:formatCode>
                <c:ptCount val="12"/>
                <c:pt idx="0">
                  <c:v>48.197222832473948</c:v>
                </c:pt>
                <c:pt idx="1">
                  <c:v>57.872274780775214</c:v>
                </c:pt>
                <c:pt idx="2">
                  <c:v>57.123929857058798</c:v>
                </c:pt>
                <c:pt idx="3">
                  <c:v>58.960653895309989</c:v>
                </c:pt>
                <c:pt idx="4">
                  <c:v>55.493725238033932</c:v>
                </c:pt>
                <c:pt idx="5">
                  <c:v>56.007756566233965</c:v>
                </c:pt>
                <c:pt idx="6">
                  <c:v>54.205683660382995</c:v>
                </c:pt>
                <c:pt idx="7">
                  <c:v>50.726748699099545</c:v>
                </c:pt>
                <c:pt idx="8">
                  <c:v>57.598739608263159</c:v>
                </c:pt>
                <c:pt idx="9">
                  <c:v>53.997334196336986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9C-4885-8EFC-A3DF5E9DA086}"/>
            </c:ext>
          </c:extLst>
        </c:ser>
        <c:ser>
          <c:idx val="2"/>
          <c:order val="2"/>
          <c:tx>
            <c:strRef>
              <c:f>'2024'!$B$41</c:f>
              <c:strCache>
                <c:ptCount val="1"/>
                <c:pt idx="0">
                  <c:v>CHF</c:v>
                </c:pt>
              </c:strCache>
            </c:strRef>
          </c:tx>
          <c:invertIfNegative val="0"/>
          <c:cat>
            <c:strRef>
              <c:f>'2024'!$C$39:$N$39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'2024'!$C$41:$N$41</c:f>
              <c:numCache>
                <c:formatCode>0.00</c:formatCode>
                <c:ptCount val="12"/>
                <c:pt idx="0">
                  <c:v>21.958984716213354</c:v>
                </c:pt>
                <c:pt idx="1">
                  <c:v>19.579949039588168</c:v>
                </c:pt>
                <c:pt idx="2">
                  <c:v>19.536283653843302</c:v>
                </c:pt>
                <c:pt idx="3">
                  <c:v>18.568952370281945</c:v>
                </c:pt>
                <c:pt idx="4">
                  <c:v>18.23254263692921</c:v>
                </c:pt>
                <c:pt idx="5">
                  <c:v>20.020371106107852</c:v>
                </c:pt>
                <c:pt idx="6">
                  <c:v>16.56837664544652</c:v>
                </c:pt>
                <c:pt idx="7">
                  <c:v>18.849241148246218</c:v>
                </c:pt>
                <c:pt idx="8">
                  <c:v>13.971740193675286</c:v>
                </c:pt>
                <c:pt idx="9">
                  <c:v>22.277725393204271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9C-4885-8EFC-A3DF5E9DA086}"/>
            </c:ext>
          </c:extLst>
        </c:ser>
        <c:ser>
          <c:idx val="3"/>
          <c:order val="3"/>
          <c:tx>
            <c:strRef>
              <c:f>'2024'!$B$42</c:f>
              <c:strCache>
                <c:ptCount val="1"/>
                <c:pt idx="0">
                  <c:v>Other currencies</c:v>
                </c:pt>
              </c:strCache>
            </c:strRef>
          </c:tx>
          <c:invertIfNegative val="0"/>
          <c:cat>
            <c:strRef>
              <c:f>'2024'!$C$39:$N$39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'2024'!$C$42:$N$42</c:f>
              <c:numCache>
                <c:formatCode>0.00</c:formatCode>
                <c:ptCount val="12"/>
                <c:pt idx="0">
                  <c:v>29.843792451312698</c:v>
                </c:pt>
                <c:pt idx="1">
                  <c:v>22.547776179636617</c:v>
                </c:pt>
                <c:pt idx="2">
                  <c:v>23.3397864890979</c:v>
                </c:pt>
                <c:pt idx="3">
                  <c:v>22.470393734408066</c:v>
                </c:pt>
                <c:pt idx="4">
                  <c:v>26.273732125036858</c:v>
                </c:pt>
                <c:pt idx="5">
                  <c:v>23.971872327658183</c:v>
                </c:pt>
                <c:pt idx="6">
                  <c:v>29.225939694170485</c:v>
                </c:pt>
                <c:pt idx="7">
                  <c:v>30.424010152654237</c:v>
                </c:pt>
                <c:pt idx="8">
                  <c:v>28.429520198061553</c:v>
                </c:pt>
                <c:pt idx="9">
                  <c:v>23.724940410458743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9C-4885-8EFC-A3DF5E9DA0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816337872"/>
        <c:axId val="816338432"/>
      </c:barChart>
      <c:catAx>
        <c:axId val="8163378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816338432"/>
        <c:crosses val="autoZero"/>
        <c:auto val="1"/>
        <c:lblAlgn val="ctr"/>
        <c:lblOffset val="100"/>
        <c:noMultiLvlLbl val="1"/>
      </c:catAx>
      <c:valAx>
        <c:axId val="816338432"/>
        <c:scaling>
          <c:orientation val="minMax"/>
        </c:scaling>
        <c:delete val="0"/>
        <c:axPos val="b"/>
        <c:majorGridlines/>
        <c:numFmt formatCode="0%" sourceLinked="1"/>
        <c:majorTickMark val="none"/>
        <c:minorTickMark val="none"/>
        <c:tickLblPos val="nextTo"/>
        <c:crossAx val="81633787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22" l="0.70000000000000062" r="0.70000000000000062" t="0.750000000000008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Purchase of foreign cash and cheques in</a:t>
            </a:r>
            <a:r>
              <a:rPr lang="hr-HR" sz="1000" baseline="0"/>
              <a:t> </a:t>
            </a:r>
            <a:r>
              <a:rPr lang="hr-HR" sz="1000"/>
              <a:t>2024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7491210723434849E-2"/>
          <c:y val="0.14263022081777185"/>
          <c:w val="0.87733465729151605"/>
          <c:h val="0.75170092592592597"/>
        </c:manualLayout>
      </c:layout>
      <c:barChart>
        <c:barDir val="col"/>
        <c:grouping val="clustered"/>
        <c:varyColors val="0"/>
        <c:ser>
          <c:idx val="11"/>
          <c:order val="0"/>
          <c:tx>
            <c:v>January</c:v>
          </c:tx>
          <c:invertIfNegative val="0"/>
          <c:dLbls>
            <c:dLbl>
              <c:idx val="0"/>
              <c:layout>
                <c:manualLayout>
                  <c:x val="-1.1947959580146819E-2"/>
                  <c:y val="3.831599107327918E-3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A1-40D5-A593-CAEF72364558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'January 2024'!$E$80</c:f>
              <c:numCache>
                <c:formatCode>#,##0.00</c:formatCode>
                <c:ptCount val="1"/>
                <c:pt idx="0">
                  <c:v>14.215994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A1-40D5-A593-CAEF72364558}"/>
            </c:ext>
          </c:extLst>
        </c:ser>
        <c:ser>
          <c:idx val="0"/>
          <c:order val="1"/>
          <c:tx>
            <c:v>February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'February 2024'!$E$80</c:f>
              <c:numCache>
                <c:formatCode>#,##0.00</c:formatCode>
                <c:ptCount val="1"/>
                <c:pt idx="0">
                  <c:v>16.210522999999998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A1-40D5-A593-CAEF72364558}"/>
            </c:ext>
          </c:extLst>
        </c:ser>
        <c:ser>
          <c:idx val="1"/>
          <c:order val="2"/>
          <c:tx>
            <c:v>March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'March 2024'!$E$80</c:f>
              <c:numCache>
                <c:formatCode>#,##0.00</c:formatCode>
                <c:ptCount val="1"/>
                <c:pt idx="0">
                  <c:v>15.721157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4A1-40D5-A593-CAEF72364558}"/>
            </c:ext>
          </c:extLst>
        </c:ser>
        <c:ser>
          <c:idx val="2"/>
          <c:order val="3"/>
          <c:tx>
            <c:v>April</c:v>
          </c:tx>
          <c:invertIfNegative val="0"/>
          <c:dLbls>
            <c:dLbl>
              <c:idx val="0"/>
              <c:layout>
                <c:manualLayout>
                  <c:x val="-1.417383294668411E-2"/>
                  <c:y val="8.0913700441553067E-3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EC2-4FB3-A1CC-FC192868096C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'April 2024'!$E$80</c:f>
              <c:numCache>
                <c:formatCode>#,##0.00</c:formatCode>
                <c:ptCount val="1"/>
                <c:pt idx="0">
                  <c:v>18.264569000000002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4A1-40D5-A593-CAEF72364558}"/>
            </c:ext>
          </c:extLst>
        </c:ser>
        <c:ser>
          <c:idx val="3"/>
          <c:order val="4"/>
          <c:tx>
            <c:v>May</c:v>
          </c:tx>
          <c:invertIfNegative val="0"/>
          <c:dLbls>
            <c:dLbl>
              <c:idx val="0"/>
              <c:layout>
                <c:manualLayout>
                  <c:x val="-1.4173832946684067E-2"/>
                  <c:y val="-2.0228425110388269E-2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EC2-4FB3-A1CC-FC192868096C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'May 2024'!$E$80</c:f>
              <c:numCache>
                <c:formatCode>#,##0.00</c:formatCode>
                <c:ptCount val="1"/>
                <c:pt idx="0">
                  <c:v>18.478667999999999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4A1-40D5-A593-CAEF72364558}"/>
            </c:ext>
          </c:extLst>
        </c:ser>
        <c:ser>
          <c:idx val="4"/>
          <c:order val="5"/>
          <c:tx>
            <c:v>June</c:v>
          </c:tx>
          <c:invertIfNegative val="0"/>
          <c:dLbls>
            <c:dLbl>
              <c:idx val="0"/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C2-4FB3-A1CC-FC192868096C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'June 2024'!$E$80</c:f>
              <c:numCache>
                <c:formatCode>#,##0.00</c:formatCode>
                <c:ptCount val="1"/>
                <c:pt idx="0">
                  <c:v>21.472763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4A1-40D5-A593-CAEF72364558}"/>
            </c:ext>
          </c:extLst>
        </c:ser>
        <c:ser>
          <c:idx val="5"/>
          <c:order val="6"/>
          <c:tx>
            <c:v>July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'July 2024'!$E$80</c:f>
              <c:numCache>
                <c:formatCode>#,##0.00</c:formatCode>
                <c:ptCount val="1"/>
                <c:pt idx="0">
                  <c:v>25.736446000000001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4A1-40D5-A593-CAEF72364558}"/>
            </c:ext>
          </c:extLst>
        </c:ser>
        <c:ser>
          <c:idx val="6"/>
          <c:order val="7"/>
          <c:tx>
            <c:v>August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'August 2024'!$E$80</c:f>
              <c:numCache>
                <c:formatCode>#,##0.00</c:formatCode>
                <c:ptCount val="1"/>
                <c:pt idx="0">
                  <c:v>20.489484999999998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4A1-40D5-A593-CAEF72364558}"/>
            </c:ext>
          </c:extLst>
        </c:ser>
        <c:ser>
          <c:idx val="7"/>
          <c:order val="8"/>
          <c:tx>
            <c:v>September</c:v>
          </c:tx>
          <c:invertIfNegative val="0"/>
          <c:dLbls>
            <c:dLbl>
              <c:idx val="0"/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AC-4EBB-A036-462DFA2B06F3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'September 2024'!$E$80</c:f>
              <c:numCache>
                <c:formatCode>#,##0.00</c:formatCode>
                <c:ptCount val="1"/>
                <c:pt idx="0">
                  <c:v>17.921842000000002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4A1-40D5-A593-CAEF72364558}"/>
            </c:ext>
          </c:extLst>
        </c:ser>
        <c:ser>
          <c:idx val="8"/>
          <c:order val="9"/>
          <c:tx>
            <c:v>October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'October 2024'!$E$80</c:f>
              <c:numCache>
                <c:formatCode>#,##0.00</c:formatCode>
                <c:ptCount val="1"/>
                <c:pt idx="0">
                  <c:v>19.541913000000001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4A1-40D5-A593-CAEF72364558}"/>
            </c:ext>
          </c:extLst>
        </c:ser>
        <c:ser>
          <c:idx val="9"/>
          <c:order val="10"/>
          <c:tx>
            <c:v>November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3-E4A1-40D5-A593-CAEF72364558}"/>
            </c:ext>
          </c:extLst>
        </c:ser>
        <c:ser>
          <c:idx val="10"/>
          <c:order val="11"/>
          <c:tx>
            <c:v>December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4-E4A1-40D5-A593-CAEF723645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09286336"/>
        <c:axId val="609286896"/>
      </c:barChart>
      <c:catAx>
        <c:axId val="609286336"/>
        <c:scaling>
          <c:orientation val="minMax"/>
        </c:scaling>
        <c:delete val="1"/>
        <c:axPos val="b"/>
        <c:majorTickMark val="none"/>
        <c:minorTickMark val="none"/>
        <c:tickLblPos val="none"/>
        <c:crossAx val="609286896"/>
        <c:crosses val="autoZero"/>
        <c:auto val="1"/>
        <c:lblAlgn val="ctr"/>
        <c:lblOffset val="100"/>
        <c:noMultiLvlLbl val="0"/>
      </c:catAx>
      <c:valAx>
        <c:axId val="609286896"/>
        <c:scaling>
          <c:orientation val="minMax"/>
          <c:max val="3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hr-HR" b="0"/>
                  <a:t>million  EUR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crossAx val="609286336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3286469735442069"/>
          <c:y val="0.89689619353256245"/>
          <c:w val="0.82513591115946061"/>
          <c:h val="9.9007615831202073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33" l="0.70000000000000062" r="0.70000000000000062" t="0.750000000000008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Sale of foreign cash </a:t>
            </a:r>
            <a:r>
              <a:rPr lang="hr-HR" sz="1000" b="1" i="0" u="none" strike="noStrike" baseline="0">
                <a:effectLst/>
              </a:rPr>
              <a:t>in 2024</a:t>
            </a:r>
            <a:endParaRPr lang="hr-HR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432949222646"/>
          <c:y val="0.123472222222223"/>
          <c:w val="0.8699395183608255"/>
          <c:h val="0.75170092592592597"/>
        </c:manualLayout>
      </c:layout>
      <c:barChart>
        <c:barDir val="col"/>
        <c:grouping val="clustered"/>
        <c:varyColors val="0"/>
        <c:ser>
          <c:idx val="11"/>
          <c:order val="0"/>
          <c:tx>
            <c:v>January</c:v>
          </c:tx>
          <c:invertIfNegative val="0"/>
          <c:dLbls>
            <c:dLbl>
              <c:idx val="0"/>
              <c:layout>
                <c:manualLayout>
                  <c:x val="-1.4407641722412792E-2"/>
                  <c:y val="-1.9292637716772674E-2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580-4227-A998-E15E02A4EB68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'January 2024'!$E$81</c:f>
              <c:numCache>
                <c:formatCode>#,##0.00</c:formatCode>
                <c:ptCount val="1"/>
                <c:pt idx="0">
                  <c:v>3.4770690000000002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80-4227-A998-E15E02A4EB68}"/>
            </c:ext>
          </c:extLst>
        </c:ser>
        <c:ser>
          <c:idx val="0"/>
          <c:order val="1"/>
          <c:tx>
            <c:v>February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'February 2024'!$E$81</c:f>
              <c:numCache>
                <c:formatCode>#,##0.00</c:formatCode>
                <c:ptCount val="1"/>
                <c:pt idx="0">
                  <c:v>2.6919930000000001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80-4227-A998-E15E02A4EB68}"/>
            </c:ext>
          </c:extLst>
        </c:ser>
        <c:ser>
          <c:idx val="1"/>
          <c:order val="2"/>
          <c:tx>
            <c:v>March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'March 2024'!$E$81</c:f>
              <c:numCache>
                <c:formatCode>#,##0.00</c:formatCode>
                <c:ptCount val="1"/>
                <c:pt idx="0">
                  <c:v>2.8325559999999999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580-4227-A998-E15E02A4EB68}"/>
            </c:ext>
          </c:extLst>
        </c:ser>
        <c:ser>
          <c:idx val="2"/>
          <c:order val="3"/>
          <c:tx>
            <c:v>April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'April 2024'!$E$81</c:f>
              <c:numCache>
                <c:formatCode>#,##0.00</c:formatCode>
                <c:ptCount val="1"/>
                <c:pt idx="0">
                  <c:v>2.5138029999999998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580-4227-A998-E15E02A4EB68}"/>
            </c:ext>
          </c:extLst>
        </c:ser>
        <c:ser>
          <c:idx val="3"/>
          <c:order val="4"/>
          <c:tx>
            <c:v>May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'May 2024'!$E$81</c:f>
              <c:numCache>
                <c:formatCode>#,##0.00</c:formatCode>
                <c:ptCount val="1"/>
                <c:pt idx="0">
                  <c:v>2.7090679999999998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580-4227-A998-E15E02A4EB68}"/>
            </c:ext>
          </c:extLst>
        </c:ser>
        <c:ser>
          <c:idx val="4"/>
          <c:order val="5"/>
          <c:tx>
            <c:v>June</c:v>
          </c:tx>
          <c:invertIfNegative val="0"/>
          <c:dLbls>
            <c:dLbl>
              <c:idx val="0"/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37-44EF-A622-A52BB09E253D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'June 2024'!$E$81</c:f>
              <c:numCache>
                <c:formatCode>#,##0.00</c:formatCode>
                <c:ptCount val="1"/>
                <c:pt idx="0">
                  <c:v>2.6879279999999999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580-4227-A998-E15E02A4EB68}"/>
            </c:ext>
          </c:extLst>
        </c:ser>
        <c:ser>
          <c:idx val="5"/>
          <c:order val="6"/>
          <c:tx>
            <c:v>July</c:v>
          </c:tx>
          <c:invertIfNegative val="0"/>
          <c:dLbls>
            <c:dLbl>
              <c:idx val="0"/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10-400A-8E94-52DD799668DC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'July 2024'!$E$81</c:f>
              <c:numCache>
                <c:formatCode>#,##0.00</c:formatCode>
                <c:ptCount val="1"/>
                <c:pt idx="0">
                  <c:v>3.3005810000000002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580-4227-A998-E15E02A4EB68}"/>
            </c:ext>
          </c:extLst>
        </c:ser>
        <c:ser>
          <c:idx val="6"/>
          <c:order val="7"/>
          <c:tx>
            <c:v>August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'August 2024'!$E$81</c:f>
              <c:numCache>
                <c:formatCode>#,##0.00</c:formatCode>
                <c:ptCount val="1"/>
                <c:pt idx="0">
                  <c:v>3.2465739999999998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580-4227-A998-E15E02A4EB68}"/>
            </c:ext>
          </c:extLst>
        </c:ser>
        <c:ser>
          <c:idx val="7"/>
          <c:order val="8"/>
          <c:tx>
            <c:v>September</c:v>
          </c:tx>
          <c:invertIfNegative val="0"/>
          <c:dLbls>
            <c:dLbl>
              <c:idx val="0"/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24-4584-B9BF-5B0B5CB872AA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'September 2024'!$E$81</c:f>
              <c:numCache>
                <c:formatCode>#,##0.00</c:formatCode>
                <c:ptCount val="1"/>
                <c:pt idx="0">
                  <c:v>2.9250099999999999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580-4227-A998-E15E02A4EB68}"/>
            </c:ext>
          </c:extLst>
        </c:ser>
        <c:ser>
          <c:idx val="8"/>
          <c:order val="9"/>
          <c:tx>
            <c:v>October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'October 2024'!$E$81</c:f>
              <c:numCache>
                <c:formatCode>#,##0.00</c:formatCode>
                <c:ptCount val="1"/>
                <c:pt idx="0">
                  <c:v>3.064403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580-4227-A998-E15E02A4EB68}"/>
            </c:ext>
          </c:extLst>
        </c:ser>
        <c:ser>
          <c:idx val="9"/>
          <c:order val="10"/>
          <c:tx>
            <c:v>November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3-0580-4227-A998-E15E02A4EB68}"/>
            </c:ext>
          </c:extLst>
        </c:ser>
        <c:ser>
          <c:idx val="10"/>
          <c:order val="11"/>
          <c:tx>
            <c:v>December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4-0580-4227-A998-E15E02A4EB6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51334208"/>
        <c:axId val="524212272"/>
      </c:barChart>
      <c:catAx>
        <c:axId val="851334208"/>
        <c:scaling>
          <c:orientation val="minMax"/>
        </c:scaling>
        <c:delete val="1"/>
        <c:axPos val="b"/>
        <c:majorTickMark val="none"/>
        <c:minorTickMark val="none"/>
        <c:tickLblPos val="none"/>
        <c:crossAx val="524212272"/>
        <c:crosses val="autoZero"/>
        <c:auto val="1"/>
        <c:lblAlgn val="ctr"/>
        <c:lblOffset val="100"/>
        <c:noMultiLvlLbl val="0"/>
      </c:catAx>
      <c:valAx>
        <c:axId val="524212272"/>
        <c:scaling>
          <c:orientation val="minMax"/>
          <c:max val="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hr-HR" b="0"/>
                  <a:t>million  EUR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crossAx val="851334208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2476768173782422"/>
          <c:y val="0.87773827160494233"/>
          <c:w val="0.81887704571072018"/>
          <c:h val="0.1105024691358023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2024</a:t>
            </a:r>
            <a:endParaRPr lang="hr-HR" sz="10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explosion val="4"/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099-44EF-8CD7-1715CDB51D6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099-44EF-8CD7-1715CDB51D6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099-44EF-8CD7-1715CDB51D6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099-44EF-8CD7-1715CDB51D6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099-44EF-8CD7-1715CDB51D6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099-44EF-8CD7-1715CDB51D6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099-44EF-8CD7-1715CDB51D6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0099-44EF-8CD7-1715CDB51D62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0099-44EF-8CD7-1715CDB51D62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0099-44EF-8CD7-1715CDB51D62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0099-44EF-8CD7-1715CDB51D62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0099-44EF-8CD7-1715CDB51D62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0099-44EF-8CD7-1715CDB51D62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0099-44EF-8CD7-1715CDB51D62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0099-44EF-8CD7-1715CDB51D62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0099-44EF-8CD7-1715CDB51D62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0099-44EF-8CD7-1715CDB51D62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0099-44EF-8CD7-1715CDB51D62}"/>
              </c:ext>
            </c:extLst>
          </c:dPt>
          <c:dLbls>
            <c:dLbl>
              <c:idx val="0"/>
              <c:layout>
                <c:manualLayout>
                  <c:x val="-7.8731758151137938E-3"/>
                  <c:y val="-3.8860279960950546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099-44EF-8CD7-1715CDB51D62}"/>
                </c:ext>
              </c:extLst>
            </c:dLbl>
            <c:dLbl>
              <c:idx val="1"/>
              <c:layout>
                <c:manualLayout>
                  <c:x val="-2.5328881974720353E-3"/>
                  <c:y val="-5.318906551329103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099-44EF-8CD7-1715CDB51D62}"/>
                </c:ext>
              </c:extLst>
            </c:dLbl>
            <c:dLbl>
              <c:idx val="2"/>
              <c:layout>
                <c:manualLayout>
                  <c:x val="-6.9131324900816036E-3"/>
                  <c:y val="-2.6503779520765394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099-44EF-8CD7-1715CDB51D62}"/>
                </c:ext>
              </c:extLst>
            </c:dLbl>
            <c:dLbl>
              <c:idx val="3"/>
              <c:layout>
                <c:manualLayout>
                  <c:x val="-4.3254166435109983E-3"/>
                  <c:y val="2.388503737978798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099-44EF-8CD7-1715CDB51D62}"/>
                </c:ext>
              </c:extLst>
            </c:dLbl>
            <c:dLbl>
              <c:idx val="4"/>
              <c:layout>
                <c:manualLayout>
                  <c:x val="-2.0849425745646702E-2"/>
                  <c:y val="9.3408726690558629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099-44EF-8CD7-1715CDB51D62}"/>
                </c:ext>
              </c:extLst>
            </c:dLbl>
            <c:dLbl>
              <c:idx val="5"/>
              <c:layout>
                <c:manualLayout>
                  <c:x val="-6.4194971595921838E-3"/>
                  <c:y val="1.5088045018717706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099-44EF-8CD7-1715CDB51D62}"/>
                </c:ext>
              </c:extLst>
            </c:dLbl>
            <c:dLbl>
              <c:idx val="6"/>
              <c:layout>
                <c:manualLayout>
                  <c:x val="-3.7500156768156781E-2"/>
                  <c:y val="3.7167535069501448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099-44EF-8CD7-1715CDB51D62}"/>
                </c:ext>
              </c:extLst>
            </c:dLbl>
            <c:dLbl>
              <c:idx val="7"/>
              <c:layout>
                <c:manualLayout>
                  <c:x val="-5.1728839231929079E-2"/>
                  <c:y val="5.9375801924459168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099-44EF-8CD7-1715CDB51D62}"/>
                </c:ext>
              </c:extLst>
            </c:dLbl>
            <c:dLbl>
              <c:idx val="8"/>
              <c:layout>
                <c:manualLayout>
                  <c:x val="-7.9589427526044906E-2"/>
                  <c:y val="0.10913131109793937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099-44EF-8CD7-1715CDB51D62}"/>
                </c:ext>
              </c:extLst>
            </c:dLbl>
            <c:dLbl>
              <c:idx val="9"/>
              <c:layout>
                <c:manualLayout>
                  <c:x val="-0.11307997489117458"/>
                  <c:y val="2.855467483019718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099-44EF-8CD7-1715CDB51D62}"/>
                </c:ext>
              </c:extLst>
            </c:dLbl>
            <c:dLbl>
              <c:idx val="10"/>
              <c:layout>
                <c:manualLayout>
                  <c:x val="4.9837214098985916E-3"/>
                  <c:y val="1.92291407362196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099-44EF-8CD7-1715CDB51D62}"/>
                </c:ext>
              </c:extLst>
            </c:dLbl>
            <c:dLbl>
              <c:idx val="11"/>
              <c:layout>
                <c:manualLayout>
                  <c:x val="-3.0953751199587935E-2"/>
                  <c:y val="5.3052616105823423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099-44EF-8CD7-1715CDB51D62}"/>
                </c:ext>
              </c:extLst>
            </c:dLbl>
            <c:dLbl>
              <c:idx val="12"/>
              <c:layout>
                <c:manualLayout>
                  <c:x val="-9.0410793363542005E-2"/>
                  <c:y val="-0.1278492601534177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099-44EF-8CD7-1715CDB51D62}"/>
                </c:ext>
              </c:extLst>
            </c:dLbl>
            <c:dLbl>
              <c:idx val="13"/>
              <c:layout>
                <c:manualLayout>
                  <c:x val="-3.5992300258585096E-2"/>
                  <c:y val="-7.702936538243385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0099-44EF-8CD7-1715CDB51D62}"/>
                </c:ext>
              </c:extLst>
            </c:dLbl>
            <c:dLbl>
              <c:idx val="14"/>
              <c:layout>
                <c:manualLayout>
                  <c:x val="-1.024158106529012E-2"/>
                  <c:y val="-3.1560396438255048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0099-44EF-8CD7-1715CDB51D62}"/>
                </c:ext>
              </c:extLst>
            </c:dLbl>
            <c:dLbl>
              <c:idx val="15"/>
              <c:layout>
                <c:manualLayout>
                  <c:x val="-3.2051050135968838E-2"/>
                  <c:y val="-6.618083860463704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0099-44EF-8CD7-1715CDB51D62}"/>
                </c:ext>
              </c:extLst>
            </c:dLbl>
            <c:dLbl>
              <c:idx val="16"/>
              <c:layout>
                <c:manualLayout>
                  <c:x val="-2.638161013513337E-2"/>
                  <c:y val="-0.10203635561847216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0099-44EF-8CD7-1715CDB51D62}"/>
                </c:ext>
              </c:extLst>
            </c:dLbl>
            <c:dLbl>
              <c:idx val="17"/>
              <c:layout>
                <c:manualLayout>
                  <c:x val="-3.7396093212971014E-2"/>
                  <c:y val="-5.0546995956048585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3666653115161559"/>
                      <c:h val="7.698654519367348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3-0099-44EF-8CD7-1715CDB51D62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'2024'!$B$15:$B$32</c:f>
              <c:strCache>
                <c:ptCount val="18"/>
                <c:pt idx="0">
                  <c:v>AUD</c:v>
                </c:pt>
                <c:pt idx="1">
                  <c:v>CAD</c:v>
                </c:pt>
                <c:pt idx="2">
                  <c:v>CZK</c:v>
                </c:pt>
                <c:pt idx="3">
                  <c:v>DKK</c:v>
                </c:pt>
                <c:pt idx="4">
                  <c:v>HUF</c:v>
                </c:pt>
                <c:pt idx="5">
                  <c:v>JPY</c:v>
                </c:pt>
                <c:pt idx="6">
                  <c:v>NOK</c:v>
                </c:pt>
                <c:pt idx="7">
                  <c:v>RUB</c:v>
                </c:pt>
                <c:pt idx="8">
                  <c:v>SEK</c:v>
                </c:pt>
                <c:pt idx="9">
                  <c:v>CHF</c:v>
                </c:pt>
                <c:pt idx="10">
                  <c:v>GBP</c:v>
                </c:pt>
                <c:pt idx="11">
                  <c:v>USD</c:v>
                </c:pt>
                <c:pt idx="12">
                  <c:v>RSD</c:v>
                </c:pt>
                <c:pt idx="13">
                  <c:v>RON</c:v>
                </c:pt>
                <c:pt idx="14">
                  <c:v>BGN</c:v>
                </c:pt>
                <c:pt idx="15">
                  <c:v>BAM</c:v>
                </c:pt>
                <c:pt idx="16">
                  <c:v>PLN</c:v>
                </c:pt>
                <c:pt idx="17">
                  <c:v>other currencies</c:v>
                </c:pt>
              </c:strCache>
            </c:strRef>
          </c:cat>
          <c:val>
            <c:numRef>
              <c:f>'2024'!$P$15:$P$32</c:f>
              <c:numCache>
                <c:formatCode>#,##0.00</c:formatCode>
                <c:ptCount val="18"/>
                <c:pt idx="0">
                  <c:v>3.9201807226492207</c:v>
                </c:pt>
                <c:pt idx="1">
                  <c:v>2.995933676025424</c:v>
                </c:pt>
                <c:pt idx="2">
                  <c:v>0.78325270470072406</c:v>
                </c:pt>
                <c:pt idx="3">
                  <c:v>0.12807815934122457</c:v>
                </c:pt>
                <c:pt idx="4">
                  <c:v>3.7661672107489235</c:v>
                </c:pt>
                <c:pt idx="5">
                  <c:v>0.10266510000156549</c:v>
                </c:pt>
                <c:pt idx="6">
                  <c:v>0.6846877903776164</c:v>
                </c:pt>
                <c:pt idx="7">
                  <c:v>3.2337582383307181E-2</c:v>
                </c:pt>
                <c:pt idx="8">
                  <c:v>0.10048213503169358</c:v>
                </c:pt>
                <c:pt idx="9">
                  <c:v>18.851910309288851</c:v>
                </c:pt>
                <c:pt idx="10">
                  <c:v>5.1553899338418629</c:v>
                </c:pt>
                <c:pt idx="11">
                  <c:v>54.988309206505335</c:v>
                </c:pt>
                <c:pt idx="12">
                  <c:v>0.25212647707315522</c:v>
                </c:pt>
                <c:pt idx="13">
                  <c:v>1.7989691099652282E-2</c:v>
                </c:pt>
                <c:pt idx="14">
                  <c:v>1.3786977790975083E-2</c:v>
                </c:pt>
                <c:pt idx="15">
                  <c:v>7.4880199567503514</c:v>
                </c:pt>
                <c:pt idx="16">
                  <c:v>0.48037872879025745</c:v>
                </c:pt>
                <c:pt idx="17">
                  <c:v>0.23830363759986128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0099-44EF-8CD7-1715CDB51D6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75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January 2024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BC2-418E-ACCA-F59FC1F95BB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BC2-418E-ACCA-F59FC1F95BB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BC2-418E-ACCA-F59FC1F95BB1}"/>
              </c:ext>
            </c:extLst>
          </c:dPt>
          <c:dLbls>
            <c:dLbl>
              <c:idx val="0"/>
              <c:layout>
                <c:manualLayout>
                  <c:x val="6.9444444444444448E-2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C2-418E-ACCA-F59FC1F95BB1}"/>
                </c:ext>
              </c:extLst>
            </c:dLbl>
            <c:dLbl>
              <c:idx val="1"/>
              <c:layout>
                <c:manualLayout>
                  <c:x val="-6.1111111111111137E-2"/>
                  <c:y val="6.481481481481479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BC2-418E-ACCA-F59FC1F95BB1}"/>
                </c:ext>
              </c:extLst>
            </c:dLbl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BC2-418E-ACCA-F59FC1F95BB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'2024'!$B$50:$B$52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'2024'!$C$50:$C$52</c:f>
              <c:numCache>
                <c:formatCode>#,##0.00</c:formatCode>
                <c:ptCount val="3"/>
                <c:pt idx="0">
                  <c:v>80.347840280679492</c:v>
                </c:pt>
                <c:pt idx="1">
                  <c:v>19.652159719320505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BC2-418E-ACCA-F59FC1F95BB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January 2024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9FD-4F6A-A249-135C6D8C1BF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9FD-4F6A-A249-135C6D8C1BF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9FD-4F6A-A249-135C6D8C1BF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9FD-4F6A-A249-135C6D8C1BF5}"/>
              </c:ext>
            </c:extLst>
          </c:dPt>
          <c:dLbls>
            <c:dLbl>
              <c:idx val="0"/>
              <c:layout>
                <c:manualLayout>
                  <c:x val="3.6111111111111108E-2"/>
                  <c:y val="1.388888888888880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FD-4F6A-A249-135C6D8C1BF5}"/>
                </c:ext>
              </c:extLst>
            </c:dLbl>
            <c:dLbl>
              <c:idx val="1"/>
              <c:layout>
                <c:manualLayout>
                  <c:x val="-7.4999999999999997E-2"/>
                  <c:y val="-2.124562554680664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FD-4F6A-A249-135C6D8C1BF5}"/>
                </c:ext>
              </c:extLst>
            </c:dLbl>
            <c:dLbl>
              <c:idx val="2"/>
              <c:layout>
                <c:manualLayout>
                  <c:x val="0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9FD-4F6A-A249-135C6D8C1BF5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9FD-4F6A-A249-135C6D8C1BF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Other currencies</c:v>
                </c:pt>
              </c:strCache>
            </c:strRef>
          </c:cat>
          <c:val>
            <c:numRef>
              <c:f>'2024'!$C$40:$C$42</c:f>
              <c:numCache>
                <c:formatCode>0.00</c:formatCode>
                <c:ptCount val="3"/>
                <c:pt idx="0">
                  <c:v>48.197222832473948</c:v>
                </c:pt>
                <c:pt idx="1">
                  <c:v>21.958984716213354</c:v>
                </c:pt>
                <c:pt idx="2">
                  <c:v>29.843792451312698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9FD-4F6A-A249-135C6D8C1BF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February 2024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C5E-4957-A100-79C40B753CA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C5E-4957-A100-79C40B753CA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C5E-4957-A100-79C40B753CAF}"/>
              </c:ext>
            </c:extLst>
          </c:dPt>
          <c:dLbls>
            <c:dLbl>
              <c:idx val="0"/>
              <c:layout>
                <c:manualLayout>
                  <c:x val="6.9444444444444448E-2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C5E-4957-A100-79C40B753CAF}"/>
                </c:ext>
              </c:extLst>
            </c:dLbl>
            <c:dLbl>
              <c:idx val="1"/>
              <c:layout>
                <c:manualLayout>
                  <c:x val="-6.1111111111111137E-2"/>
                  <c:y val="6.481481481481479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C5E-4957-A100-79C40B753CAF}"/>
                </c:ext>
              </c:extLst>
            </c:dLbl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C5E-4957-A100-79C40B753CAF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'2024'!$B$50:$B$52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'2024'!$D$50:$D$52</c:f>
              <c:numCache>
                <c:formatCode>#,##0.00</c:formatCode>
                <c:ptCount val="3"/>
                <c:pt idx="0">
                  <c:v>85.758546640034581</c:v>
                </c:pt>
                <c:pt idx="1">
                  <c:v>14.241453359965414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C5E-4957-A100-79C40B753CA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45</xdr:row>
      <xdr:rowOff>14288</xdr:rowOff>
    </xdr:from>
    <xdr:to>
      <xdr:col>11</xdr:col>
      <xdr:colOff>0</xdr:colOff>
      <xdr:row>65</xdr:row>
      <xdr:rowOff>15788</xdr:rowOff>
    </xdr:to>
    <xdr:graphicFrame macro="">
      <xdr:nvGraphicFramePr>
        <xdr:cNvPr id="7" name="Grafiko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156482</xdr:colOff>
      <xdr:row>67</xdr:row>
      <xdr:rowOff>5443</xdr:rowOff>
    </xdr:from>
    <xdr:to>
      <xdr:col>11</xdr:col>
      <xdr:colOff>0</xdr:colOff>
      <xdr:row>87</xdr:row>
      <xdr:rowOff>6943</xdr:rowOff>
    </xdr:to>
    <xdr:graphicFrame macro="">
      <xdr:nvGraphicFramePr>
        <xdr:cNvPr id="8" name="Grafiko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447675</xdr:colOff>
      <xdr:row>67</xdr:row>
      <xdr:rowOff>5104</xdr:rowOff>
    </xdr:from>
    <xdr:to>
      <xdr:col>21</xdr:col>
      <xdr:colOff>466725</xdr:colOff>
      <xdr:row>87</xdr:row>
      <xdr:rowOff>6604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136070</xdr:colOff>
      <xdr:row>0</xdr:row>
      <xdr:rowOff>134710</xdr:rowOff>
    </xdr:from>
    <xdr:to>
      <xdr:col>10</xdr:col>
      <xdr:colOff>514350</xdr:colOff>
      <xdr:row>20</xdr:row>
      <xdr:rowOff>136210</xdr:rowOff>
    </xdr:to>
    <xdr:graphicFrame macro="">
      <xdr:nvGraphicFramePr>
        <xdr:cNvPr id="9" name="Grafiko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152400</xdr:colOff>
      <xdr:row>23</xdr:row>
      <xdr:rowOff>28575</xdr:rowOff>
    </xdr:from>
    <xdr:to>
      <xdr:col>10</xdr:col>
      <xdr:colOff>504825</xdr:colOff>
      <xdr:row>43</xdr:row>
      <xdr:rowOff>6943</xdr:rowOff>
    </xdr:to>
    <xdr:graphicFrame macro="">
      <xdr:nvGraphicFramePr>
        <xdr:cNvPr id="10" name="Grafiko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157369</xdr:colOff>
      <xdr:row>88</xdr:row>
      <xdr:rowOff>99390</xdr:rowOff>
    </xdr:from>
    <xdr:to>
      <xdr:col>10</xdr:col>
      <xdr:colOff>521803</xdr:colOff>
      <xdr:row>108</xdr:row>
      <xdr:rowOff>91108</xdr:rowOff>
    </xdr:to>
    <xdr:graphicFrame macro="">
      <xdr:nvGraphicFramePr>
        <xdr:cNvPr id="11" name="Grafiko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114300</xdr:rowOff>
    </xdr:from>
    <xdr:to>
      <xdr:col>12</xdr:col>
      <xdr:colOff>304800</xdr:colOff>
      <xdr:row>18</xdr:row>
      <xdr:rowOff>19050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8E8E0CB9-F050-458D-8CD7-C498A56078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66675</xdr:colOff>
      <xdr:row>29</xdr:row>
      <xdr:rowOff>5715</xdr:rowOff>
    </xdr:from>
    <xdr:to>
      <xdr:col>12</xdr:col>
      <xdr:colOff>342900</xdr:colOff>
      <xdr:row>44</xdr:row>
      <xdr:rowOff>70485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30EF8FF0-AE33-4F1B-9B5A-83F0CF2237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114300</xdr:rowOff>
    </xdr:from>
    <xdr:to>
      <xdr:col>12</xdr:col>
      <xdr:colOff>304800</xdr:colOff>
      <xdr:row>18</xdr:row>
      <xdr:rowOff>19050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291D3DE1-C84F-452F-9C1D-812835C494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66675</xdr:colOff>
      <xdr:row>29</xdr:row>
      <xdr:rowOff>5715</xdr:rowOff>
    </xdr:from>
    <xdr:to>
      <xdr:col>12</xdr:col>
      <xdr:colOff>342900</xdr:colOff>
      <xdr:row>44</xdr:row>
      <xdr:rowOff>70485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53DB2D26-B7D5-4BC2-8672-3DE7922D05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114300</xdr:rowOff>
    </xdr:from>
    <xdr:to>
      <xdr:col>12</xdr:col>
      <xdr:colOff>304800</xdr:colOff>
      <xdr:row>18</xdr:row>
      <xdr:rowOff>19050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28575</xdr:colOff>
      <xdr:row>28</xdr:row>
      <xdr:rowOff>142875</xdr:rowOff>
    </xdr:from>
    <xdr:to>
      <xdr:col>12</xdr:col>
      <xdr:colOff>304800</xdr:colOff>
      <xdr:row>44</xdr:row>
      <xdr:rowOff>47625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114300</xdr:rowOff>
    </xdr:from>
    <xdr:to>
      <xdr:col>12</xdr:col>
      <xdr:colOff>304800</xdr:colOff>
      <xdr:row>18</xdr:row>
      <xdr:rowOff>19050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61480F0C-D4EB-4F70-B5EA-2310737C33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66675</xdr:colOff>
      <xdr:row>29</xdr:row>
      <xdr:rowOff>5715</xdr:rowOff>
    </xdr:from>
    <xdr:to>
      <xdr:col>12</xdr:col>
      <xdr:colOff>342900</xdr:colOff>
      <xdr:row>44</xdr:row>
      <xdr:rowOff>70485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F58457A2-9186-4EBA-8BC6-E36081DF27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114300</xdr:rowOff>
    </xdr:from>
    <xdr:to>
      <xdr:col>12</xdr:col>
      <xdr:colOff>304800</xdr:colOff>
      <xdr:row>18</xdr:row>
      <xdr:rowOff>19050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322F9640-FA25-4B4A-B0DD-C406F4D61E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66675</xdr:colOff>
      <xdr:row>29</xdr:row>
      <xdr:rowOff>5715</xdr:rowOff>
    </xdr:from>
    <xdr:to>
      <xdr:col>12</xdr:col>
      <xdr:colOff>342900</xdr:colOff>
      <xdr:row>44</xdr:row>
      <xdr:rowOff>70485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988F095C-4A68-4E6A-B7D6-DC09F9CFAC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114300</xdr:rowOff>
    </xdr:from>
    <xdr:to>
      <xdr:col>12</xdr:col>
      <xdr:colOff>304800</xdr:colOff>
      <xdr:row>18</xdr:row>
      <xdr:rowOff>19050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B441916F-732C-4926-9E73-285F8BAB19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66675</xdr:colOff>
      <xdr:row>29</xdr:row>
      <xdr:rowOff>5715</xdr:rowOff>
    </xdr:from>
    <xdr:to>
      <xdr:col>12</xdr:col>
      <xdr:colOff>342900</xdr:colOff>
      <xdr:row>44</xdr:row>
      <xdr:rowOff>70485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F30230A3-5D54-40C9-9D29-6B9BFB1DC9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114300</xdr:rowOff>
    </xdr:from>
    <xdr:to>
      <xdr:col>12</xdr:col>
      <xdr:colOff>304800</xdr:colOff>
      <xdr:row>18</xdr:row>
      <xdr:rowOff>19050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5318F099-6BB2-499D-8B91-0F15BD20CD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66675</xdr:colOff>
      <xdr:row>29</xdr:row>
      <xdr:rowOff>5715</xdr:rowOff>
    </xdr:from>
    <xdr:to>
      <xdr:col>12</xdr:col>
      <xdr:colOff>342900</xdr:colOff>
      <xdr:row>44</xdr:row>
      <xdr:rowOff>70485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D0F7D830-A84D-4983-8826-8B34638EEF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114300</xdr:rowOff>
    </xdr:from>
    <xdr:to>
      <xdr:col>12</xdr:col>
      <xdr:colOff>304800</xdr:colOff>
      <xdr:row>18</xdr:row>
      <xdr:rowOff>19050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F2F03486-F732-4E2D-A535-B3EB30B8BA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66675</xdr:colOff>
      <xdr:row>29</xdr:row>
      <xdr:rowOff>5715</xdr:rowOff>
    </xdr:from>
    <xdr:to>
      <xdr:col>12</xdr:col>
      <xdr:colOff>342900</xdr:colOff>
      <xdr:row>44</xdr:row>
      <xdr:rowOff>70485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C2D418AD-6300-4C1C-ACF9-3315352987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114300</xdr:rowOff>
    </xdr:from>
    <xdr:to>
      <xdr:col>12</xdr:col>
      <xdr:colOff>304800</xdr:colOff>
      <xdr:row>18</xdr:row>
      <xdr:rowOff>19050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7DB88A91-98A5-42F8-B230-2EBB1617F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66675</xdr:colOff>
      <xdr:row>29</xdr:row>
      <xdr:rowOff>5715</xdr:rowOff>
    </xdr:from>
    <xdr:to>
      <xdr:col>12</xdr:col>
      <xdr:colOff>342900</xdr:colOff>
      <xdr:row>44</xdr:row>
      <xdr:rowOff>70485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57743EEC-AE89-4207-AECF-1228420E64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114300</xdr:rowOff>
    </xdr:from>
    <xdr:to>
      <xdr:col>12</xdr:col>
      <xdr:colOff>304800</xdr:colOff>
      <xdr:row>18</xdr:row>
      <xdr:rowOff>19050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DE5B67C4-476E-475B-B4A8-D4C1ADE7E2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66675</xdr:colOff>
      <xdr:row>29</xdr:row>
      <xdr:rowOff>5715</xdr:rowOff>
    </xdr:from>
    <xdr:to>
      <xdr:col>12</xdr:col>
      <xdr:colOff>342900</xdr:colOff>
      <xdr:row>44</xdr:row>
      <xdr:rowOff>70485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DB4A41B1-9F05-4DD5-86C1-EA76F33101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N90:Q107"/>
  <sheetViews>
    <sheetView showGridLines="0" topLeftCell="A7" zoomScale="85" zoomScaleNormal="85" workbookViewId="0">
      <selection activeCell="N102" sqref="N102"/>
    </sheetView>
  </sheetViews>
  <sheetFormatPr defaultColWidth="9.33203125" defaultRowHeight="12.95" customHeight="1" x14ac:dyDescent="0.2"/>
  <cols>
    <col min="1" max="1" width="2.83203125" style="1" customWidth="1"/>
    <col min="2" max="16384" width="9.33203125" style="1"/>
  </cols>
  <sheetData>
    <row r="90" spans="14:17" ht="12.95" customHeight="1" x14ac:dyDescent="0.2">
      <c r="N90" s="27"/>
      <c r="O90" s="58"/>
      <c r="P90" s="27"/>
      <c r="Q90" s="58"/>
    </row>
    <row r="91" spans="14:17" ht="12.95" customHeight="1" x14ac:dyDescent="0.2">
      <c r="N91" s="27"/>
      <c r="O91" s="58"/>
      <c r="P91" s="27"/>
      <c r="Q91" s="58"/>
    </row>
    <row r="92" spans="14:17" ht="12.95" customHeight="1" x14ac:dyDescent="0.2">
      <c r="N92" s="27"/>
      <c r="O92" s="58"/>
      <c r="P92" s="27"/>
      <c r="Q92" s="58"/>
    </row>
    <row r="93" spans="14:17" ht="12.95" customHeight="1" x14ac:dyDescent="0.2">
      <c r="N93" s="27"/>
      <c r="O93" s="58"/>
      <c r="P93" s="27"/>
      <c r="Q93" s="58"/>
    </row>
    <row r="94" spans="14:17" ht="12.95" customHeight="1" x14ac:dyDescent="0.2">
      <c r="N94" s="27"/>
      <c r="O94" s="58"/>
      <c r="P94" s="27"/>
      <c r="Q94" s="58"/>
    </row>
    <row r="95" spans="14:17" ht="12.95" customHeight="1" x14ac:dyDescent="0.2">
      <c r="N95" s="27"/>
      <c r="O95" s="58"/>
      <c r="P95" s="27"/>
      <c r="Q95" s="58"/>
    </row>
    <row r="96" spans="14:17" ht="12.95" customHeight="1" x14ac:dyDescent="0.2">
      <c r="N96" s="27"/>
      <c r="O96" s="58"/>
      <c r="P96" s="27"/>
      <c r="Q96" s="58"/>
    </row>
    <row r="97" spans="14:17" ht="12.95" customHeight="1" x14ac:dyDescent="0.2">
      <c r="N97" s="20"/>
      <c r="O97" s="58"/>
      <c r="P97" s="20"/>
      <c r="Q97" s="58"/>
    </row>
    <row r="98" spans="14:17" ht="12.95" customHeight="1" x14ac:dyDescent="0.2">
      <c r="N98" s="27"/>
      <c r="O98" s="58"/>
      <c r="P98" s="27"/>
      <c r="Q98" s="58"/>
    </row>
    <row r="99" spans="14:17" ht="12.95" customHeight="1" x14ac:dyDescent="0.2">
      <c r="N99" s="27"/>
      <c r="O99" s="58"/>
      <c r="P99" s="27"/>
      <c r="Q99" s="58"/>
    </row>
    <row r="100" spans="14:17" ht="12.95" customHeight="1" x14ac:dyDescent="0.2">
      <c r="N100" s="27"/>
      <c r="O100" s="58"/>
      <c r="P100" s="27"/>
      <c r="Q100" s="58"/>
    </row>
    <row r="101" spans="14:17" ht="12.95" customHeight="1" x14ac:dyDescent="0.2">
      <c r="N101" s="27"/>
      <c r="O101" s="58"/>
      <c r="P101" s="27"/>
      <c r="Q101" s="58"/>
    </row>
    <row r="102" spans="14:17" ht="12.95" customHeight="1" x14ac:dyDescent="0.2">
      <c r="N102" s="27"/>
      <c r="O102" s="58"/>
      <c r="P102" s="27"/>
      <c r="Q102" s="58"/>
    </row>
    <row r="103" spans="14:17" ht="12.95" customHeight="1" x14ac:dyDescent="0.2">
      <c r="N103" s="20"/>
      <c r="O103" s="58"/>
      <c r="P103" s="20"/>
      <c r="Q103" s="58"/>
    </row>
    <row r="104" spans="14:17" ht="12.95" customHeight="1" x14ac:dyDescent="0.2">
      <c r="N104" s="20"/>
      <c r="O104" s="58"/>
      <c r="P104" s="20"/>
      <c r="Q104" s="58"/>
    </row>
    <row r="105" spans="14:17" ht="12.95" customHeight="1" x14ac:dyDescent="0.2">
      <c r="N105" s="27"/>
      <c r="O105" s="58"/>
      <c r="P105" s="27"/>
      <c r="Q105" s="58"/>
    </row>
    <row r="106" spans="14:17" ht="12.95" customHeight="1" x14ac:dyDescent="0.2">
      <c r="N106" s="27"/>
      <c r="O106" s="58"/>
      <c r="P106" s="27"/>
      <c r="Q106" s="58"/>
    </row>
    <row r="107" spans="14:17" ht="12.95" customHeight="1" x14ac:dyDescent="0.2">
      <c r="N107" s="27"/>
      <c r="O107" s="58"/>
      <c r="P107" s="27"/>
      <c r="Q107" s="58"/>
    </row>
  </sheetData>
  <pageMargins left="0.70866141732283472" right="0.70866141732283472" top="0.74803149606299213" bottom="0.74803149606299213" header="0.31496062992125984" footer="0.31496062992125984"/>
  <pageSetup paperSize="9" scale="53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F09C4-A9D5-4A69-A181-164DC7387B4F}">
  <dimension ref="B2:Q81"/>
  <sheetViews>
    <sheetView showGridLines="0" topLeftCell="A27" zoomScale="85" zoomScaleNormal="85" workbookViewId="0"/>
  </sheetViews>
  <sheetFormatPr defaultColWidth="9.33203125" defaultRowHeight="12.95" customHeight="1" x14ac:dyDescent="0.2"/>
  <cols>
    <col min="1" max="1" width="2.83203125" style="30" customWidth="1"/>
    <col min="2" max="2" width="10.33203125" style="30" customWidth="1"/>
    <col min="3" max="3" width="11.33203125" style="30" customWidth="1"/>
    <col min="4" max="4" width="13.83203125" style="30" customWidth="1"/>
    <col min="5" max="5" width="14.1640625" style="30" customWidth="1"/>
    <col min="6" max="6" width="10.33203125" style="30" customWidth="1"/>
    <col min="7" max="7" width="11.5" style="30" customWidth="1"/>
    <col min="8" max="9" width="17.83203125" style="30" customWidth="1"/>
    <col min="10" max="16384" width="9.33203125" style="30"/>
  </cols>
  <sheetData>
    <row r="2" spans="2:5" ht="12.95" customHeight="1" x14ac:dyDescent="0.2">
      <c r="B2" s="26" t="s">
        <v>108</v>
      </c>
      <c r="C2" s="39"/>
      <c r="D2" s="39"/>
      <c r="E2" s="39"/>
    </row>
    <row r="3" spans="2:5" ht="12.95" customHeight="1" x14ac:dyDescent="0.2">
      <c r="B3" s="32"/>
      <c r="C3" s="39"/>
      <c r="D3" s="39"/>
      <c r="E3" s="39"/>
    </row>
    <row r="4" spans="2:5" ht="22.5" customHeight="1" x14ac:dyDescent="0.2">
      <c r="B4" s="63" t="s">
        <v>50</v>
      </c>
      <c r="C4" s="63"/>
      <c r="D4" s="63" t="s">
        <v>59</v>
      </c>
      <c r="E4" s="63"/>
    </row>
    <row r="5" spans="2:5" ht="22.5" customHeight="1" x14ac:dyDescent="0.2">
      <c r="B5" s="33" t="s">
        <v>60</v>
      </c>
      <c r="C5" s="33" t="s">
        <v>61</v>
      </c>
      <c r="D5" s="33" t="s">
        <v>62</v>
      </c>
      <c r="E5" s="33" t="s">
        <v>67</v>
      </c>
    </row>
    <row r="6" spans="2:5" ht="12.95" customHeight="1" x14ac:dyDescent="0.2">
      <c r="B6" s="27" t="s">
        <v>0</v>
      </c>
      <c r="C6" s="27" t="s">
        <v>14</v>
      </c>
      <c r="D6" s="60">
        <v>1451345</v>
      </c>
      <c r="E6" s="60">
        <v>845894</v>
      </c>
    </row>
    <row r="7" spans="2:5" ht="12.95" customHeight="1" x14ac:dyDescent="0.2">
      <c r="B7" s="27" t="s">
        <v>1</v>
      </c>
      <c r="C7" s="27" t="s">
        <v>15</v>
      </c>
      <c r="D7" s="60">
        <v>1004625</v>
      </c>
      <c r="E7" s="60">
        <v>638787</v>
      </c>
    </row>
    <row r="8" spans="2:5" ht="12.95" customHeight="1" x14ac:dyDescent="0.2">
      <c r="B8" s="27" t="s">
        <v>2</v>
      </c>
      <c r="C8" s="27" t="s">
        <v>16</v>
      </c>
      <c r="D8" s="60">
        <v>4214200</v>
      </c>
      <c r="E8" s="60">
        <v>159125</v>
      </c>
    </row>
    <row r="9" spans="2:5" ht="12.95" customHeight="1" x14ac:dyDescent="0.2">
      <c r="B9" s="27" t="s">
        <v>3</v>
      </c>
      <c r="C9" s="27" t="s">
        <v>17</v>
      </c>
      <c r="D9" s="60">
        <v>30650</v>
      </c>
      <c r="E9" s="60">
        <v>2893</v>
      </c>
    </row>
    <row r="10" spans="2:5" ht="12.95" customHeight="1" x14ac:dyDescent="0.2">
      <c r="B10" s="27" t="s">
        <v>4</v>
      </c>
      <c r="C10" s="27" t="s">
        <v>18</v>
      </c>
      <c r="D10" s="60">
        <v>209553700</v>
      </c>
      <c r="E10" s="60">
        <v>504285</v>
      </c>
    </row>
    <row r="11" spans="2:5" ht="12.95" customHeight="1" x14ac:dyDescent="0.2">
      <c r="B11" s="27" t="s">
        <v>5</v>
      </c>
      <c r="C11" s="27" t="s">
        <v>19</v>
      </c>
      <c r="D11" s="60">
        <v>4595000</v>
      </c>
      <c r="E11" s="60">
        <v>25661</v>
      </c>
    </row>
    <row r="12" spans="2:5" ht="12.95" customHeight="1" x14ac:dyDescent="0.2">
      <c r="B12" s="27" t="s">
        <v>6</v>
      </c>
      <c r="C12" s="27" t="s">
        <v>20</v>
      </c>
      <c r="D12" s="60">
        <v>61500</v>
      </c>
      <c r="E12" s="60">
        <v>4040</v>
      </c>
    </row>
    <row r="13" spans="2:5" ht="12.95" customHeight="1" x14ac:dyDescent="0.2">
      <c r="B13" s="27" t="s">
        <v>28</v>
      </c>
      <c r="C13" s="27" t="s">
        <v>29</v>
      </c>
      <c r="D13" s="60">
        <v>66210</v>
      </c>
      <c r="E13" s="60">
        <v>465</v>
      </c>
    </row>
    <row r="14" spans="2:5" ht="12.95" customHeight="1" x14ac:dyDescent="0.2">
      <c r="B14" s="27" t="s">
        <v>7</v>
      </c>
      <c r="C14" s="27" t="s">
        <v>21</v>
      </c>
      <c r="D14" s="60">
        <v>144300</v>
      </c>
      <c r="E14" s="60">
        <v>8948</v>
      </c>
    </row>
    <row r="15" spans="2:5" ht="12.95" customHeight="1" x14ac:dyDescent="0.2">
      <c r="B15" s="27" t="s">
        <v>8</v>
      </c>
      <c r="C15" s="27" t="s">
        <v>22</v>
      </c>
      <c r="D15" s="60">
        <v>2593095</v>
      </c>
      <c r="E15" s="60">
        <v>2671972</v>
      </c>
    </row>
    <row r="16" spans="2:5" ht="12.95" customHeight="1" x14ac:dyDescent="0.2">
      <c r="B16" s="27" t="s">
        <v>9</v>
      </c>
      <c r="C16" s="27" t="s">
        <v>23</v>
      </c>
      <c r="D16" s="60">
        <v>764805</v>
      </c>
      <c r="E16" s="60">
        <v>869042</v>
      </c>
    </row>
    <row r="17" spans="2:17" ht="12.95" customHeight="1" x14ac:dyDescent="0.2">
      <c r="B17" s="27" t="s">
        <v>10</v>
      </c>
      <c r="C17" s="27" t="s">
        <v>24</v>
      </c>
      <c r="D17" s="60">
        <v>12749379</v>
      </c>
      <c r="E17" s="60">
        <v>11112250</v>
      </c>
    </row>
    <row r="18" spans="2:17" ht="12.95" customHeight="1" x14ac:dyDescent="0.2">
      <c r="B18" s="27" t="s">
        <v>11</v>
      </c>
      <c r="C18" s="27" t="s">
        <v>25</v>
      </c>
      <c r="D18" s="60">
        <v>3575290</v>
      </c>
      <c r="E18" s="60">
        <v>26261</v>
      </c>
    </row>
    <row r="19" spans="2:17" ht="12.95" customHeight="1" x14ac:dyDescent="0.2">
      <c r="B19" s="27" t="s">
        <v>30</v>
      </c>
      <c r="C19" s="27" t="s">
        <v>31</v>
      </c>
      <c r="D19" s="60">
        <v>21223</v>
      </c>
      <c r="E19" s="60">
        <v>3487</v>
      </c>
    </row>
    <row r="20" spans="2:17" ht="12.95" customHeight="1" x14ac:dyDescent="0.2">
      <c r="B20" s="27" t="s">
        <v>32</v>
      </c>
      <c r="C20" s="27" t="s">
        <v>33</v>
      </c>
      <c r="D20" s="60">
        <v>3445</v>
      </c>
      <c r="E20" s="60">
        <v>1412</v>
      </c>
    </row>
    <row r="21" spans="2:17" ht="12.95" customHeight="1" x14ac:dyDescent="0.2">
      <c r="B21" s="27" t="s">
        <v>12</v>
      </c>
      <c r="C21" s="27" t="s">
        <v>26</v>
      </c>
      <c r="D21" s="60">
        <v>1793117</v>
      </c>
      <c r="E21" s="60">
        <v>894391</v>
      </c>
      <c r="H21" s="14"/>
    </row>
    <row r="22" spans="2:17" ht="12.95" customHeight="1" x14ac:dyDescent="0.2">
      <c r="B22" s="27" t="s">
        <v>13</v>
      </c>
      <c r="C22" s="27" t="s">
        <v>27</v>
      </c>
      <c r="D22" s="60">
        <v>589080</v>
      </c>
      <c r="E22" s="60">
        <v>127480</v>
      </c>
      <c r="H22" s="14"/>
    </row>
    <row r="23" spans="2:17" ht="12.95" customHeight="1" x14ac:dyDescent="0.2">
      <c r="B23" s="59" t="s">
        <v>73</v>
      </c>
      <c r="C23" s="27" t="s">
        <v>74</v>
      </c>
      <c r="D23" s="60"/>
      <c r="E23" s="60">
        <v>25449</v>
      </c>
      <c r="H23" s="14"/>
      <c r="I23" s="14"/>
    </row>
    <row r="24" spans="2:17" s="25" customFormat="1" ht="12.95" customHeight="1" x14ac:dyDescent="0.2">
      <c r="B24" s="15" t="s">
        <v>54</v>
      </c>
      <c r="C24" s="10"/>
      <c r="D24" s="10"/>
      <c r="E24" s="16">
        <f>SUM(E6:E23)</f>
        <v>17921842</v>
      </c>
      <c r="H24" s="21"/>
      <c r="I24" s="21"/>
    </row>
    <row r="25" spans="2:17" ht="12.95" customHeight="1" x14ac:dyDescent="0.2">
      <c r="B25" s="17" t="s">
        <v>68</v>
      </c>
      <c r="C25" s="6"/>
      <c r="D25" s="18"/>
      <c r="E25" s="9">
        <f>+E24/1000000</f>
        <v>17.921842000000002</v>
      </c>
      <c r="I25" s="14"/>
    </row>
    <row r="26" spans="2:17" ht="12.95" customHeight="1" x14ac:dyDescent="0.2">
      <c r="B26" s="31"/>
      <c r="D26" s="28"/>
      <c r="E26" s="28"/>
    </row>
    <row r="27" spans="2:17" ht="12.75" customHeight="1" x14ac:dyDescent="0.2">
      <c r="B27" s="31"/>
      <c r="D27" s="28"/>
      <c r="E27" s="28"/>
    </row>
    <row r="28" spans="2:17" ht="12.95" customHeight="1" x14ac:dyDescent="0.2">
      <c r="B28" s="37" t="s">
        <v>109</v>
      </c>
      <c r="C28" s="39"/>
      <c r="D28" s="39"/>
      <c r="E28" s="39"/>
    </row>
    <row r="29" spans="2:17" ht="12.95" customHeight="1" x14ac:dyDescent="0.2">
      <c r="B29" s="29"/>
      <c r="C29" s="39"/>
      <c r="D29" s="39"/>
      <c r="E29" s="39"/>
      <c r="Q29" s="22"/>
    </row>
    <row r="30" spans="2:17" ht="22.5" customHeight="1" x14ac:dyDescent="0.2">
      <c r="B30" s="63" t="s">
        <v>50</v>
      </c>
      <c r="C30" s="63"/>
      <c r="D30" s="63" t="s">
        <v>63</v>
      </c>
      <c r="E30" s="63"/>
      <c r="Q30" s="22"/>
    </row>
    <row r="31" spans="2:17" ht="22.5" x14ac:dyDescent="0.2">
      <c r="B31" s="33" t="s">
        <v>60</v>
      </c>
      <c r="C31" s="33" t="s">
        <v>61</v>
      </c>
      <c r="D31" s="33" t="s">
        <v>62</v>
      </c>
      <c r="E31" s="33" t="s">
        <v>67</v>
      </c>
      <c r="Q31" s="22"/>
    </row>
    <row r="32" spans="2:17" ht="12.95" customHeight="1" x14ac:dyDescent="0.2">
      <c r="B32" s="27" t="s">
        <v>0</v>
      </c>
      <c r="C32" s="27" t="s">
        <v>14</v>
      </c>
      <c r="D32" s="60">
        <v>81790</v>
      </c>
      <c r="E32" s="60">
        <v>50106</v>
      </c>
      <c r="Q32" s="22"/>
    </row>
    <row r="33" spans="2:17" ht="12.95" customHeight="1" x14ac:dyDescent="0.2">
      <c r="B33" s="27">
        <v>124</v>
      </c>
      <c r="C33" s="27" t="s">
        <v>15</v>
      </c>
      <c r="D33" s="60">
        <v>115525</v>
      </c>
      <c r="E33" s="60">
        <v>77883</v>
      </c>
      <c r="Q33" s="22"/>
    </row>
    <row r="34" spans="2:17" ht="12.95" customHeight="1" x14ac:dyDescent="0.2">
      <c r="B34" s="27" t="s">
        <v>2</v>
      </c>
      <c r="C34" s="27" t="s">
        <v>16</v>
      </c>
      <c r="D34" s="60">
        <v>969600</v>
      </c>
      <c r="E34" s="60">
        <v>40223</v>
      </c>
    </row>
    <row r="35" spans="2:17" ht="12.95" customHeight="1" x14ac:dyDescent="0.2">
      <c r="B35" s="27" t="s">
        <v>3</v>
      </c>
      <c r="C35" s="27" t="s">
        <v>17</v>
      </c>
      <c r="D35" s="60">
        <v>17350</v>
      </c>
      <c r="E35" s="60">
        <v>2291</v>
      </c>
    </row>
    <row r="36" spans="2:17" ht="12.95" customHeight="1" x14ac:dyDescent="0.2">
      <c r="B36" s="27" t="s">
        <v>4</v>
      </c>
      <c r="C36" s="27" t="s">
        <v>18</v>
      </c>
      <c r="D36" s="60">
        <v>183131700</v>
      </c>
      <c r="E36" s="60">
        <v>453817</v>
      </c>
    </row>
    <row r="37" spans="2:17" ht="12.95" customHeight="1" x14ac:dyDescent="0.2">
      <c r="B37" s="27" t="s">
        <v>5</v>
      </c>
      <c r="C37" s="27" t="s">
        <v>19</v>
      </c>
      <c r="D37" s="60">
        <v>717000</v>
      </c>
      <c r="E37" s="60">
        <v>4645</v>
      </c>
    </row>
    <row r="38" spans="2:17" ht="12.95" customHeight="1" x14ac:dyDescent="0.2">
      <c r="B38" s="27" t="s">
        <v>6</v>
      </c>
      <c r="C38" s="27" t="s">
        <v>20</v>
      </c>
      <c r="D38" s="60">
        <v>29250</v>
      </c>
      <c r="E38" s="60">
        <v>2454</v>
      </c>
    </row>
    <row r="39" spans="2:17" ht="12.95" customHeight="1" x14ac:dyDescent="0.2">
      <c r="B39" s="27" t="s">
        <v>28</v>
      </c>
      <c r="C39" s="27" t="s">
        <v>29</v>
      </c>
      <c r="D39" s="60">
        <v>419160</v>
      </c>
      <c r="E39" s="60">
        <v>4068</v>
      </c>
    </row>
    <row r="40" spans="2:17" ht="12.95" customHeight="1" x14ac:dyDescent="0.2">
      <c r="B40" s="27" t="s">
        <v>7</v>
      </c>
      <c r="C40" s="27" t="s">
        <v>21</v>
      </c>
      <c r="D40" s="60">
        <v>87950</v>
      </c>
      <c r="E40" s="60">
        <v>7335</v>
      </c>
    </row>
    <row r="41" spans="2:17" ht="12.95" customHeight="1" x14ac:dyDescent="0.2">
      <c r="B41" s="27" t="s">
        <v>8</v>
      </c>
      <c r="C41" s="27" t="s">
        <v>22</v>
      </c>
      <c r="D41" s="60">
        <v>223345</v>
      </c>
      <c r="E41" s="60">
        <v>240696</v>
      </c>
    </row>
    <row r="42" spans="2:17" ht="12.95" customHeight="1" x14ac:dyDescent="0.2">
      <c r="B42" s="27" t="s">
        <v>9</v>
      </c>
      <c r="C42" s="27" t="s">
        <v>23</v>
      </c>
      <c r="D42" s="60">
        <v>238300</v>
      </c>
      <c r="E42" s="60">
        <v>288194</v>
      </c>
    </row>
    <row r="43" spans="2:17" ht="12.95" customHeight="1" x14ac:dyDescent="0.2">
      <c r="B43" s="27" t="s">
        <v>10</v>
      </c>
      <c r="C43" s="27" t="s">
        <v>24</v>
      </c>
      <c r="D43" s="60">
        <v>978389</v>
      </c>
      <c r="E43" s="60">
        <v>895274</v>
      </c>
    </row>
    <row r="44" spans="2:17" ht="12.95" customHeight="1" x14ac:dyDescent="0.2">
      <c r="B44" s="27" t="s">
        <v>11</v>
      </c>
      <c r="C44" s="27" t="s">
        <v>25</v>
      </c>
      <c r="D44" s="60">
        <v>3240910</v>
      </c>
      <c r="E44" s="60">
        <v>29621</v>
      </c>
    </row>
    <row r="45" spans="2:17" ht="12.95" customHeight="1" x14ac:dyDescent="0.2">
      <c r="B45" s="27" t="s">
        <v>30</v>
      </c>
      <c r="C45" s="27" t="s">
        <v>31</v>
      </c>
      <c r="D45" s="60">
        <v>5178</v>
      </c>
      <c r="E45" s="60">
        <v>1058</v>
      </c>
    </row>
    <row r="46" spans="2:17" ht="12.95" customHeight="1" x14ac:dyDescent="0.2">
      <c r="B46" s="20" t="s">
        <v>32</v>
      </c>
      <c r="C46" s="20" t="s">
        <v>33</v>
      </c>
      <c r="D46" s="60">
        <v>2450</v>
      </c>
      <c r="E46" s="60">
        <v>1283</v>
      </c>
    </row>
    <row r="47" spans="2:17" ht="12.95" customHeight="1" x14ac:dyDescent="0.2">
      <c r="B47" s="27" t="s">
        <v>12</v>
      </c>
      <c r="C47" s="27" t="s">
        <v>26</v>
      </c>
      <c r="D47" s="60">
        <v>1488048</v>
      </c>
      <c r="E47" s="60">
        <v>775526</v>
      </c>
    </row>
    <row r="48" spans="2:17" ht="12.95" customHeight="1" x14ac:dyDescent="0.2">
      <c r="B48" s="27" t="s">
        <v>13</v>
      </c>
      <c r="C48" s="27" t="s">
        <v>27</v>
      </c>
      <c r="D48" s="60">
        <v>111310</v>
      </c>
      <c r="E48" s="60">
        <v>26677</v>
      </c>
    </row>
    <row r="49" spans="2:5" ht="12.95" customHeight="1" x14ac:dyDescent="0.2">
      <c r="B49" s="59" t="s">
        <v>73</v>
      </c>
      <c r="C49" s="27" t="s">
        <v>74</v>
      </c>
      <c r="D49" s="60"/>
      <c r="E49" s="60">
        <v>23859</v>
      </c>
    </row>
    <row r="50" spans="2:5" s="25" customFormat="1" ht="12.95" customHeight="1" x14ac:dyDescent="0.2">
      <c r="B50" s="10" t="s">
        <v>54</v>
      </c>
      <c r="C50" s="10"/>
      <c r="D50" s="16"/>
      <c r="E50" s="16">
        <f>SUM(E32:E49)</f>
        <v>2925010</v>
      </c>
    </row>
    <row r="51" spans="2:5" ht="12.95" customHeight="1" x14ac:dyDescent="0.2">
      <c r="B51" s="17" t="s">
        <v>68</v>
      </c>
      <c r="C51" s="6"/>
      <c r="D51" s="18"/>
      <c r="E51" s="9">
        <f>+E50/1000000</f>
        <v>2.9250099999999999</v>
      </c>
    </row>
    <row r="52" spans="2:5" ht="12.95" customHeight="1" x14ac:dyDescent="0.2">
      <c r="B52" s="31"/>
      <c r="D52" s="28"/>
      <c r="E52" s="28"/>
    </row>
    <row r="53" spans="2:5" ht="12.95" customHeight="1" x14ac:dyDescent="0.2">
      <c r="B53" s="31"/>
      <c r="D53" s="28"/>
      <c r="E53" s="28"/>
    </row>
    <row r="54" spans="2:5" ht="12.95" customHeight="1" x14ac:dyDescent="0.2">
      <c r="B54" s="34" t="s">
        <v>110</v>
      </c>
      <c r="C54" s="39"/>
      <c r="D54" s="39"/>
      <c r="E54" s="39"/>
    </row>
    <row r="55" spans="2:5" ht="12.95" customHeight="1" x14ac:dyDescent="0.2">
      <c r="B55" s="32"/>
      <c r="C55" s="39"/>
      <c r="D55" s="39"/>
      <c r="E55" s="39"/>
    </row>
    <row r="56" spans="2:5" ht="22.5" customHeight="1" x14ac:dyDescent="0.2">
      <c r="B56" s="63" t="s">
        <v>50</v>
      </c>
      <c r="C56" s="63"/>
      <c r="D56" s="63" t="s">
        <v>64</v>
      </c>
      <c r="E56" s="63"/>
    </row>
    <row r="57" spans="2:5" ht="22.5" x14ac:dyDescent="0.2">
      <c r="B57" s="33" t="s">
        <v>60</v>
      </c>
      <c r="C57" s="33" t="s">
        <v>61</v>
      </c>
      <c r="D57" s="33" t="s">
        <v>65</v>
      </c>
      <c r="E57" s="33" t="s">
        <v>67</v>
      </c>
    </row>
    <row r="58" spans="2:5" ht="12.95" customHeight="1" x14ac:dyDescent="0.2">
      <c r="B58" s="27" t="s">
        <v>0</v>
      </c>
      <c r="C58" s="27" t="s">
        <v>14</v>
      </c>
      <c r="D58" s="36">
        <v>0</v>
      </c>
      <c r="E58" s="36">
        <v>0</v>
      </c>
    </row>
    <row r="59" spans="2:5" ht="12.95" customHeight="1" x14ac:dyDescent="0.2">
      <c r="B59" s="27">
        <v>124</v>
      </c>
      <c r="C59" s="27" t="s">
        <v>15</v>
      </c>
      <c r="D59" s="36">
        <v>0</v>
      </c>
      <c r="E59" s="36">
        <v>0</v>
      </c>
    </row>
    <row r="60" spans="2:5" ht="12.95" customHeight="1" x14ac:dyDescent="0.2">
      <c r="B60" s="27" t="s">
        <v>2</v>
      </c>
      <c r="C60" s="27" t="s">
        <v>16</v>
      </c>
      <c r="D60" s="36">
        <v>0</v>
      </c>
      <c r="E60" s="36">
        <v>0</v>
      </c>
    </row>
    <row r="61" spans="2:5" ht="12.95" customHeight="1" x14ac:dyDescent="0.2">
      <c r="B61" s="27" t="s">
        <v>3</v>
      </c>
      <c r="C61" s="27" t="s">
        <v>17</v>
      </c>
      <c r="D61" s="36">
        <v>0</v>
      </c>
      <c r="E61" s="36">
        <v>0</v>
      </c>
    </row>
    <row r="62" spans="2:5" ht="12.95" customHeight="1" x14ac:dyDescent="0.2">
      <c r="B62" s="27" t="s">
        <v>4</v>
      </c>
      <c r="C62" s="27" t="s">
        <v>18</v>
      </c>
      <c r="D62" s="36">
        <v>0</v>
      </c>
      <c r="E62" s="36">
        <v>0</v>
      </c>
    </row>
    <row r="63" spans="2:5" ht="12.95" customHeight="1" x14ac:dyDescent="0.2">
      <c r="B63" s="27" t="s">
        <v>5</v>
      </c>
      <c r="C63" s="27" t="s">
        <v>19</v>
      </c>
      <c r="D63" s="36">
        <v>0</v>
      </c>
      <c r="E63" s="36">
        <v>0</v>
      </c>
    </row>
    <row r="64" spans="2:5" ht="12.95" customHeight="1" x14ac:dyDescent="0.2">
      <c r="B64" s="27" t="s">
        <v>6</v>
      </c>
      <c r="C64" s="27" t="s">
        <v>20</v>
      </c>
      <c r="D64" s="36">
        <v>0</v>
      </c>
      <c r="E64" s="36">
        <v>0</v>
      </c>
    </row>
    <row r="65" spans="2:5" ht="12.95" customHeight="1" x14ac:dyDescent="0.2">
      <c r="B65" s="27" t="s">
        <v>7</v>
      </c>
      <c r="C65" s="27" t="s">
        <v>21</v>
      </c>
      <c r="D65" s="36">
        <v>0</v>
      </c>
      <c r="E65" s="36">
        <v>0</v>
      </c>
    </row>
    <row r="66" spans="2:5" ht="12.95" customHeight="1" x14ac:dyDescent="0.2">
      <c r="B66" s="27" t="s">
        <v>8</v>
      </c>
      <c r="C66" s="27" t="s">
        <v>22</v>
      </c>
      <c r="D66" s="36">
        <v>0</v>
      </c>
      <c r="E66" s="36">
        <v>0</v>
      </c>
    </row>
    <row r="67" spans="2:5" ht="12.95" customHeight="1" x14ac:dyDescent="0.2">
      <c r="B67" s="27" t="s">
        <v>9</v>
      </c>
      <c r="C67" s="27" t="s">
        <v>23</v>
      </c>
      <c r="D67" s="36">
        <v>0</v>
      </c>
      <c r="E67" s="36">
        <v>0</v>
      </c>
    </row>
    <row r="68" spans="2:5" ht="12.95" customHeight="1" x14ac:dyDescent="0.2">
      <c r="B68" s="27" t="s">
        <v>10</v>
      </c>
      <c r="C68" s="27" t="s">
        <v>24</v>
      </c>
      <c r="D68" s="36">
        <v>0</v>
      </c>
      <c r="E68" s="36">
        <v>0</v>
      </c>
    </row>
    <row r="69" spans="2:5" ht="12.95" customHeight="1" x14ac:dyDescent="0.2">
      <c r="B69" s="27" t="s">
        <v>11</v>
      </c>
      <c r="C69" s="27" t="s">
        <v>25</v>
      </c>
      <c r="D69" s="36">
        <v>0</v>
      </c>
      <c r="E69" s="36">
        <v>0</v>
      </c>
    </row>
    <row r="70" spans="2:5" ht="12.95" customHeight="1" x14ac:dyDescent="0.2">
      <c r="B70" s="27" t="s">
        <v>12</v>
      </c>
      <c r="C70" s="27" t="s">
        <v>26</v>
      </c>
      <c r="D70" s="36">
        <v>0</v>
      </c>
      <c r="E70" s="36">
        <v>0</v>
      </c>
    </row>
    <row r="71" spans="2:5" ht="12.95" customHeight="1" x14ac:dyDescent="0.2">
      <c r="B71" s="27" t="s">
        <v>13</v>
      </c>
      <c r="C71" s="27" t="s">
        <v>27</v>
      </c>
      <c r="D71" s="36">
        <v>0</v>
      </c>
      <c r="E71" s="36">
        <v>0</v>
      </c>
    </row>
    <row r="72" spans="2:5" ht="12.95" customHeight="1" x14ac:dyDescent="0.2">
      <c r="B72" s="59" t="s">
        <v>73</v>
      </c>
      <c r="C72" s="27" t="s">
        <v>74</v>
      </c>
      <c r="D72" s="36"/>
      <c r="E72" s="36">
        <v>0</v>
      </c>
    </row>
    <row r="73" spans="2:5" s="25" customFormat="1" ht="12.95" customHeight="1" x14ac:dyDescent="0.2">
      <c r="B73" s="10" t="s">
        <v>54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68</v>
      </c>
      <c r="C74" s="6"/>
      <c r="D74" s="18"/>
      <c r="E74" s="9">
        <f>+E73/1000000</f>
        <v>0</v>
      </c>
    </row>
    <row r="75" spans="2:5" ht="12.95" customHeight="1" x14ac:dyDescent="0.2">
      <c r="B75" s="31"/>
      <c r="D75" s="36"/>
      <c r="E75" s="36"/>
    </row>
    <row r="76" spans="2:5" ht="12.95" customHeight="1" x14ac:dyDescent="0.2">
      <c r="B76" s="31"/>
      <c r="D76" s="36"/>
      <c r="E76" s="36"/>
    </row>
    <row r="77" spans="2:5" ht="12.95" customHeight="1" x14ac:dyDescent="0.2">
      <c r="B77" s="37" t="s">
        <v>111</v>
      </c>
      <c r="C77" s="39"/>
      <c r="D77" s="36"/>
      <c r="E77" s="36"/>
    </row>
    <row r="78" spans="2:5" ht="12.95" customHeight="1" x14ac:dyDescent="0.2">
      <c r="B78" s="38" t="s">
        <v>69</v>
      </c>
      <c r="C78" s="39"/>
      <c r="D78" s="36"/>
      <c r="E78" s="36"/>
    </row>
    <row r="79" spans="2:5" ht="12.95" customHeight="1" x14ac:dyDescent="0.2">
      <c r="B79" s="62"/>
      <c r="C79" s="62"/>
      <c r="D79" s="62"/>
      <c r="E79" s="62"/>
    </row>
    <row r="80" spans="2:5" ht="12.95" customHeight="1" x14ac:dyDescent="0.2">
      <c r="B80" s="52" t="s">
        <v>46</v>
      </c>
      <c r="C80" s="53"/>
      <c r="D80" s="53"/>
      <c r="E80" s="14">
        <f>+E25+E74</f>
        <v>17.921842000000002</v>
      </c>
    </row>
    <row r="81" spans="2:5" ht="12.95" customHeight="1" x14ac:dyDescent="0.2">
      <c r="B81" s="24" t="s">
        <v>57</v>
      </c>
      <c r="C81" s="11"/>
      <c r="D81" s="11"/>
      <c r="E81" s="19">
        <f>+E51</f>
        <v>2.9250099999999999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B6:B22 B32:B48 B58:B71" numberStoredAsText="1"/>
  </ignoredError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88E07-B5E3-4776-AFD2-994B916F5FFD}">
  <dimension ref="B2:Q81"/>
  <sheetViews>
    <sheetView showGridLines="0" topLeftCell="A31" zoomScale="85" zoomScaleNormal="85" workbookViewId="0">
      <selection activeCell="J49" sqref="J49"/>
    </sheetView>
  </sheetViews>
  <sheetFormatPr defaultColWidth="9.33203125" defaultRowHeight="12.95" customHeight="1" x14ac:dyDescent="0.2"/>
  <cols>
    <col min="1" max="1" width="2.83203125" style="30" customWidth="1"/>
    <col min="2" max="2" width="10.33203125" style="30" customWidth="1"/>
    <col min="3" max="3" width="11.33203125" style="30" customWidth="1"/>
    <col min="4" max="4" width="13.83203125" style="30" customWidth="1"/>
    <col min="5" max="5" width="14.1640625" style="30" customWidth="1"/>
    <col min="6" max="6" width="10.33203125" style="30" customWidth="1"/>
    <col min="7" max="7" width="11.5" style="30" customWidth="1"/>
    <col min="8" max="9" width="17.83203125" style="30" customWidth="1"/>
    <col min="10" max="16384" width="9.33203125" style="30"/>
  </cols>
  <sheetData>
    <row r="2" spans="2:5" ht="12.95" customHeight="1" x14ac:dyDescent="0.2">
      <c r="B2" s="26" t="s">
        <v>112</v>
      </c>
      <c r="C2" s="39"/>
      <c r="D2" s="39"/>
      <c r="E2" s="39"/>
    </row>
    <row r="3" spans="2:5" ht="12.95" customHeight="1" x14ac:dyDescent="0.2">
      <c r="B3" s="32"/>
      <c r="C3" s="39"/>
      <c r="D3" s="39"/>
      <c r="E3" s="39"/>
    </row>
    <row r="4" spans="2:5" ht="22.5" customHeight="1" x14ac:dyDescent="0.2">
      <c r="B4" s="63" t="s">
        <v>50</v>
      </c>
      <c r="C4" s="63"/>
      <c r="D4" s="63" t="s">
        <v>59</v>
      </c>
      <c r="E4" s="63"/>
    </row>
    <row r="5" spans="2:5" ht="22.5" customHeight="1" x14ac:dyDescent="0.2">
      <c r="B5" s="33" t="s">
        <v>60</v>
      </c>
      <c r="C5" s="33" t="s">
        <v>61</v>
      </c>
      <c r="D5" s="33" t="s">
        <v>62</v>
      </c>
      <c r="E5" s="33" t="s">
        <v>67</v>
      </c>
    </row>
    <row r="6" spans="2:5" ht="12.95" customHeight="1" x14ac:dyDescent="0.2">
      <c r="B6" s="27" t="s">
        <v>0</v>
      </c>
      <c r="C6" s="27" t="s">
        <v>14</v>
      </c>
      <c r="D6" s="60">
        <v>1235555</v>
      </c>
      <c r="E6" s="60">
        <v>731677</v>
      </c>
    </row>
    <row r="7" spans="2:5" ht="12.95" customHeight="1" x14ac:dyDescent="0.2">
      <c r="B7" s="27" t="s">
        <v>1</v>
      </c>
      <c r="C7" s="27" t="s">
        <v>15</v>
      </c>
      <c r="D7" s="60">
        <v>713035</v>
      </c>
      <c r="E7" s="60">
        <v>454816</v>
      </c>
    </row>
    <row r="8" spans="2:5" ht="12.95" customHeight="1" x14ac:dyDescent="0.2">
      <c r="B8" s="27" t="s">
        <v>2</v>
      </c>
      <c r="C8" s="27" t="s">
        <v>16</v>
      </c>
      <c r="D8" s="60">
        <v>1713650</v>
      </c>
      <c r="E8" s="60">
        <v>65416</v>
      </c>
    </row>
    <row r="9" spans="2:5" ht="12.95" customHeight="1" x14ac:dyDescent="0.2">
      <c r="B9" s="27" t="s">
        <v>3</v>
      </c>
      <c r="C9" s="27" t="s">
        <v>17</v>
      </c>
      <c r="D9" s="60">
        <v>25750</v>
      </c>
      <c r="E9" s="60">
        <v>2386</v>
      </c>
    </row>
    <row r="10" spans="2:5" ht="12.95" customHeight="1" x14ac:dyDescent="0.2">
      <c r="B10" s="27" t="s">
        <v>4</v>
      </c>
      <c r="C10" s="27" t="s">
        <v>18</v>
      </c>
      <c r="D10" s="60">
        <v>201851000</v>
      </c>
      <c r="E10" s="60">
        <v>477565</v>
      </c>
    </row>
    <row r="11" spans="2:5" ht="12.95" customHeight="1" x14ac:dyDescent="0.2">
      <c r="B11" s="27" t="s">
        <v>5</v>
      </c>
      <c r="C11" s="27" t="s">
        <v>19</v>
      </c>
      <c r="D11" s="60">
        <v>2826000</v>
      </c>
      <c r="E11" s="60">
        <v>15450</v>
      </c>
    </row>
    <row r="12" spans="2:5" ht="12.95" customHeight="1" x14ac:dyDescent="0.2">
      <c r="B12" s="27" t="s">
        <v>6</v>
      </c>
      <c r="C12" s="27" t="s">
        <v>20</v>
      </c>
      <c r="D12" s="60">
        <v>57200</v>
      </c>
      <c r="E12" s="60">
        <v>4076</v>
      </c>
    </row>
    <row r="13" spans="2:5" ht="12.95" customHeight="1" x14ac:dyDescent="0.2">
      <c r="B13" s="27" t="s">
        <v>28</v>
      </c>
      <c r="C13" s="27" t="s">
        <v>29</v>
      </c>
      <c r="D13" s="60">
        <v>279900</v>
      </c>
      <c r="E13" s="60">
        <v>1905</v>
      </c>
    </row>
    <row r="14" spans="2:5" ht="12.95" customHeight="1" x14ac:dyDescent="0.2">
      <c r="B14" s="27" t="s">
        <v>7</v>
      </c>
      <c r="C14" s="27" t="s">
        <v>21</v>
      </c>
      <c r="D14" s="60">
        <v>78850</v>
      </c>
      <c r="E14" s="60">
        <v>4773</v>
      </c>
    </row>
    <row r="15" spans="2:5" ht="12.95" customHeight="1" x14ac:dyDescent="0.2">
      <c r="B15" s="27" t="s">
        <v>8</v>
      </c>
      <c r="C15" s="27" t="s">
        <v>22</v>
      </c>
      <c r="D15" s="60">
        <v>4449875</v>
      </c>
      <c r="E15" s="60">
        <v>4618175</v>
      </c>
    </row>
    <row r="16" spans="2:5" ht="12.95" customHeight="1" x14ac:dyDescent="0.2">
      <c r="B16" s="27" t="s">
        <v>9</v>
      </c>
      <c r="C16" s="27" t="s">
        <v>23</v>
      </c>
      <c r="D16" s="60">
        <v>691382</v>
      </c>
      <c r="E16" s="60">
        <v>792402</v>
      </c>
    </row>
    <row r="17" spans="2:17" ht="12.95" customHeight="1" x14ac:dyDescent="0.2">
      <c r="B17" s="27" t="s">
        <v>10</v>
      </c>
      <c r="C17" s="27" t="s">
        <v>24</v>
      </c>
      <c r="D17" s="60">
        <v>12832950</v>
      </c>
      <c r="E17" s="60">
        <v>11425345</v>
      </c>
    </row>
    <row r="18" spans="2:17" ht="12.95" customHeight="1" x14ac:dyDescent="0.2">
      <c r="B18" s="27" t="s">
        <v>11</v>
      </c>
      <c r="C18" s="27" t="s">
        <v>25</v>
      </c>
      <c r="D18" s="60">
        <v>3535390</v>
      </c>
      <c r="E18" s="60">
        <v>26210</v>
      </c>
    </row>
    <row r="19" spans="2:17" ht="12.95" customHeight="1" x14ac:dyDescent="0.2">
      <c r="B19" s="27" t="s">
        <v>30</v>
      </c>
      <c r="C19" s="27" t="s">
        <v>31</v>
      </c>
      <c r="D19" s="60">
        <v>12312</v>
      </c>
      <c r="E19" s="60">
        <v>1975</v>
      </c>
    </row>
    <row r="20" spans="2:17" ht="12.95" customHeight="1" x14ac:dyDescent="0.2">
      <c r="B20" s="27" t="s">
        <v>32</v>
      </c>
      <c r="C20" s="27" t="s">
        <v>33</v>
      </c>
      <c r="D20" s="60">
        <v>4595</v>
      </c>
      <c r="E20" s="60">
        <v>1864</v>
      </c>
    </row>
    <row r="21" spans="2:17" ht="12.95" customHeight="1" x14ac:dyDescent="0.2">
      <c r="B21" s="27" t="s">
        <v>12</v>
      </c>
      <c r="C21" s="27" t="s">
        <v>26</v>
      </c>
      <c r="D21" s="60">
        <v>1673703</v>
      </c>
      <c r="E21" s="60">
        <v>835439</v>
      </c>
      <c r="H21" s="14"/>
    </row>
    <row r="22" spans="2:17" ht="12.95" customHeight="1" x14ac:dyDescent="0.2">
      <c r="B22" s="27" t="s">
        <v>13</v>
      </c>
      <c r="C22" s="27" t="s">
        <v>27</v>
      </c>
      <c r="D22" s="60">
        <v>221260</v>
      </c>
      <c r="E22" s="60">
        <v>47483</v>
      </c>
      <c r="H22" s="14"/>
    </row>
    <row r="23" spans="2:17" ht="12.95" customHeight="1" x14ac:dyDescent="0.2">
      <c r="B23" s="59" t="s">
        <v>73</v>
      </c>
      <c r="C23" s="27" t="s">
        <v>74</v>
      </c>
      <c r="D23" s="60"/>
      <c r="E23" s="60">
        <v>34956</v>
      </c>
      <c r="H23" s="14"/>
      <c r="I23" s="14"/>
    </row>
    <row r="24" spans="2:17" s="25" customFormat="1" ht="12.95" customHeight="1" x14ac:dyDescent="0.2">
      <c r="B24" s="15" t="s">
        <v>54</v>
      </c>
      <c r="C24" s="10"/>
      <c r="D24" s="10"/>
      <c r="E24" s="16">
        <f>SUM(E6:E23)</f>
        <v>19541913</v>
      </c>
      <c r="H24" s="21"/>
      <c r="I24" s="21"/>
    </row>
    <row r="25" spans="2:17" ht="12.95" customHeight="1" x14ac:dyDescent="0.2">
      <c r="B25" s="17" t="s">
        <v>68</v>
      </c>
      <c r="C25" s="6"/>
      <c r="D25" s="18"/>
      <c r="E25" s="9">
        <f>+E24/1000000</f>
        <v>19.541913000000001</v>
      </c>
      <c r="I25" s="14"/>
    </row>
    <row r="26" spans="2:17" ht="12.95" customHeight="1" x14ac:dyDescent="0.2">
      <c r="B26" s="31"/>
      <c r="D26" s="28"/>
      <c r="E26" s="28"/>
    </row>
    <row r="27" spans="2:17" ht="12.75" customHeight="1" x14ac:dyDescent="0.2">
      <c r="B27" s="31"/>
      <c r="D27" s="28"/>
      <c r="E27" s="28"/>
    </row>
    <row r="28" spans="2:17" ht="12.95" customHeight="1" x14ac:dyDescent="0.2">
      <c r="B28" s="37" t="s">
        <v>113</v>
      </c>
      <c r="C28" s="39"/>
      <c r="D28" s="39"/>
      <c r="E28" s="39"/>
    </row>
    <row r="29" spans="2:17" ht="12.95" customHeight="1" x14ac:dyDescent="0.2">
      <c r="B29" s="29"/>
      <c r="C29" s="39"/>
      <c r="D29" s="39"/>
      <c r="E29" s="39"/>
      <c r="Q29" s="22"/>
    </row>
    <row r="30" spans="2:17" ht="22.5" customHeight="1" x14ac:dyDescent="0.2">
      <c r="B30" s="63" t="s">
        <v>50</v>
      </c>
      <c r="C30" s="63"/>
      <c r="D30" s="63" t="s">
        <v>63</v>
      </c>
      <c r="E30" s="63"/>
      <c r="Q30" s="22"/>
    </row>
    <row r="31" spans="2:17" ht="22.5" x14ac:dyDescent="0.2">
      <c r="B31" s="33" t="s">
        <v>60</v>
      </c>
      <c r="C31" s="33" t="s">
        <v>61</v>
      </c>
      <c r="D31" s="33" t="s">
        <v>62</v>
      </c>
      <c r="E31" s="33" t="s">
        <v>67</v>
      </c>
      <c r="Q31" s="22"/>
    </row>
    <row r="32" spans="2:17" ht="12.95" customHeight="1" x14ac:dyDescent="0.2">
      <c r="B32" s="27" t="s">
        <v>0</v>
      </c>
      <c r="C32" s="27" t="s">
        <v>14</v>
      </c>
      <c r="D32" s="60">
        <v>92145</v>
      </c>
      <c r="E32" s="60">
        <v>57374</v>
      </c>
      <c r="Q32" s="22"/>
    </row>
    <row r="33" spans="2:17" ht="12.95" customHeight="1" x14ac:dyDescent="0.2">
      <c r="B33" s="27">
        <v>124</v>
      </c>
      <c r="C33" s="27" t="s">
        <v>15</v>
      </c>
      <c r="D33" s="60">
        <v>82305</v>
      </c>
      <c r="E33" s="60">
        <v>55033</v>
      </c>
      <c r="Q33" s="22"/>
    </row>
    <row r="34" spans="2:17" ht="12.95" customHeight="1" x14ac:dyDescent="0.2">
      <c r="B34" s="27" t="s">
        <v>2</v>
      </c>
      <c r="C34" s="27" t="s">
        <v>16</v>
      </c>
      <c r="D34" s="60">
        <v>1117450</v>
      </c>
      <c r="E34" s="60">
        <v>46090</v>
      </c>
    </row>
    <row r="35" spans="2:17" ht="12.95" customHeight="1" x14ac:dyDescent="0.2">
      <c r="B35" s="27" t="s">
        <v>3</v>
      </c>
      <c r="C35" s="27" t="s">
        <v>17</v>
      </c>
      <c r="D35" s="60">
        <v>13000</v>
      </c>
      <c r="E35" s="60">
        <v>1779</v>
      </c>
    </row>
    <row r="36" spans="2:17" ht="12.95" customHeight="1" x14ac:dyDescent="0.2">
      <c r="B36" s="27" t="s">
        <v>4</v>
      </c>
      <c r="C36" s="27" t="s">
        <v>18</v>
      </c>
      <c r="D36" s="60">
        <v>189271500</v>
      </c>
      <c r="E36" s="60">
        <v>461694</v>
      </c>
    </row>
    <row r="37" spans="2:17" ht="12.95" customHeight="1" x14ac:dyDescent="0.2">
      <c r="B37" s="27" t="s">
        <v>5</v>
      </c>
      <c r="C37" s="27" t="s">
        <v>19</v>
      </c>
      <c r="D37" s="60">
        <v>1512000</v>
      </c>
      <c r="E37" s="60">
        <v>9828</v>
      </c>
    </row>
    <row r="38" spans="2:17" ht="12.95" customHeight="1" x14ac:dyDescent="0.2">
      <c r="B38" s="27" t="s">
        <v>6</v>
      </c>
      <c r="C38" s="27" t="s">
        <v>20</v>
      </c>
      <c r="D38" s="60">
        <v>223550</v>
      </c>
      <c r="E38" s="60">
        <v>17893</v>
      </c>
    </row>
    <row r="39" spans="2:17" ht="12.95" customHeight="1" x14ac:dyDescent="0.2">
      <c r="B39" s="27" t="s">
        <v>28</v>
      </c>
      <c r="C39" s="27" t="s">
        <v>29</v>
      </c>
      <c r="D39" s="60">
        <v>60850</v>
      </c>
      <c r="E39" s="60">
        <v>602</v>
      </c>
    </row>
    <row r="40" spans="2:17" ht="12.95" customHeight="1" x14ac:dyDescent="0.2">
      <c r="B40" s="27" t="s">
        <v>7</v>
      </c>
      <c r="C40" s="27" t="s">
        <v>21</v>
      </c>
      <c r="D40" s="60">
        <v>12060</v>
      </c>
      <c r="E40" s="60">
        <v>1082</v>
      </c>
    </row>
    <row r="41" spans="2:17" ht="12.95" customHeight="1" x14ac:dyDescent="0.2">
      <c r="B41" s="27" t="s">
        <v>8</v>
      </c>
      <c r="C41" s="27" t="s">
        <v>22</v>
      </c>
      <c r="D41" s="60">
        <v>389145</v>
      </c>
      <c r="E41" s="60">
        <v>417998</v>
      </c>
    </row>
    <row r="42" spans="2:17" ht="12.95" customHeight="1" x14ac:dyDescent="0.2">
      <c r="B42" s="27" t="s">
        <v>9</v>
      </c>
      <c r="C42" s="27" t="s">
        <v>23</v>
      </c>
      <c r="D42" s="60">
        <v>227047</v>
      </c>
      <c r="E42" s="60">
        <v>276733</v>
      </c>
    </row>
    <row r="43" spans="2:17" ht="12.95" customHeight="1" x14ac:dyDescent="0.2">
      <c r="B43" s="27" t="s">
        <v>10</v>
      </c>
      <c r="C43" s="27" t="s">
        <v>24</v>
      </c>
      <c r="D43" s="60">
        <v>837139</v>
      </c>
      <c r="E43" s="60">
        <v>781463</v>
      </c>
    </row>
    <row r="44" spans="2:17" ht="12.95" customHeight="1" x14ac:dyDescent="0.2">
      <c r="B44" s="27" t="s">
        <v>11</v>
      </c>
      <c r="C44" s="27" t="s">
        <v>25</v>
      </c>
      <c r="D44" s="60">
        <v>4177811</v>
      </c>
      <c r="E44" s="60">
        <v>38113</v>
      </c>
    </row>
    <row r="45" spans="2:17" ht="12.95" customHeight="1" x14ac:dyDescent="0.2">
      <c r="B45" s="27" t="s">
        <v>30</v>
      </c>
      <c r="C45" s="27" t="s">
        <v>31</v>
      </c>
      <c r="D45" s="60">
        <v>23759</v>
      </c>
      <c r="E45" s="60">
        <v>4794</v>
      </c>
    </row>
    <row r="46" spans="2:17" ht="12.95" customHeight="1" x14ac:dyDescent="0.2">
      <c r="B46" s="20" t="s">
        <v>32</v>
      </c>
      <c r="C46" s="20" t="s">
        <v>33</v>
      </c>
      <c r="D46" s="60">
        <v>780</v>
      </c>
      <c r="E46" s="60">
        <v>403</v>
      </c>
    </row>
    <row r="47" spans="2:17" ht="12.95" customHeight="1" x14ac:dyDescent="0.2">
      <c r="B47" s="27" t="s">
        <v>12</v>
      </c>
      <c r="C47" s="27" t="s">
        <v>26</v>
      </c>
      <c r="D47" s="60">
        <v>1627307</v>
      </c>
      <c r="E47" s="60">
        <v>849324</v>
      </c>
    </row>
    <row r="48" spans="2:17" ht="12.95" customHeight="1" x14ac:dyDescent="0.2">
      <c r="B48" s="27" t="s">
        <v>13</v>
      </c>
      <c r="C48" s="27" t="s">
        <v>27</v>
      </c>
      <c r="D48" s="60">
        <v>91930</v>
      </c>
      <c r="E48" s="60">
        <v>22114</v>
      </c>
    </row>
    <row r="49" spans="2:5" ht="12.95" customHeight="1" x14ac:dyDescent="0.2">
      <c r="B49" s="59" t="s">
        <v>73</v>
      </c>
      <c r="C49" s="27" t="s">
        <v>74</v>
      </c>
      <c r="D49" s="60"/>
      <c r="E49" s="60">
        <v>22086</v>
      </c>
    </row>
    <row r="50" spans="2:5" s="25" customFormat="1" ht="12.95" customHeight="1" x14ac:dyDescent="0.2">
      <c r="B50" s="10" t="s">
        <v>54</v>
      </c>
      <c r="C50" s="10"/>
      <c r="D50" s="16"/>
      <c r="E50" s="16">
        <f>SUM(E32:E49)</f>
        <v>3064403</v>
      </c>
    </row>
    <row r="51" spans="2:5" ht="12.95" customHeight="1" x14ac:dyDescent="0.2">
      <c r="B51" s="17" t="s">
        <v>68</v>
      </c>
      <c r="C51" s="6"/>
      <c r="D51" s="18"/>
      <c r="E51" s="9">
        <f>+E50/1000000</f>
        <v>3.064403</v>
      </c>
    </row>
    <row r="52" spans="2:5" ht="12.95" customHeight="1" x14ac:dyDescent="0.2">
      <c r="B52" s="31"/>
      <c r="D52" s="28"/>
      <c r="E52" s="28"/>
    </row>
    <row r="53" spans="2:5" ht="12.95" customHeight="1" x14ac:dyDescent="0.2">
      <c r="B53" s="31"/>
      <c r="D53" s="28"/>
      <c r="E53" s="28"/>
    </row>
    <row r="54" spans="2:5" ht="12.95" customHeight="1" x14ac:dyDescent="0.2">
      <c r="B54" s="34" t="s">
        <v>114</v>
      </c>
      <c r="C54" s="39"/>
      <c r="D54" s="39"/>
      <c r="E54" s="39"/>
    </row>
    <row r="55" spans="2:5" ht="12.95" customHeight="1" x14ac:dyDescent="0.2">
      <c r="B55" s="32"/>
      <c r="C55" s="39"/>
      <c r="D55" s="39"/>
      <c r="E55" s="39"/>
    </row>
    <row r="56" spans="2:5" ht="22.5" customHeight="1" x14ac:dyDescent="0.2">
      <c r="B56" s="63" t="s">
        <v>50</v>
      </c>
      <c r="C56" s="63"/>
      <c r="D56" s="63" t="s">
        <v>64</v>
      </c>
      <c r="E56" s="63"/>
    </row>
    <row r="57" spans="2:5" ht="22.5" x14ac:dyDescent="0.2">
      <c r="B57" s="33" t="s">
        <v>60</v>
      </c>
      <c r="C57" s="33" t="s">
        <v>61</v>
      </c>
      <c r="D57" s="33" t="s">
        <v>65</v>
      </c>
      <c r="E57" s="33" t="s">
        <v>67</v>
      </c>
    </row>
    <row r="58" spans="2:5" ht="12.95" customHeight="1" x14ac:dyDescent="0.2">
      <c r="B58" s="27" t="s">
        <v>0</v>
      </c>
      <c r="C58" s="27" t="s">
        <v>14</v>
      </c>
      <c r="D58" s="36">
        <v>0</v>
      </c>
      <c r="E58" s="36">
        <v>0</v>
      </c>
    </row>
    <row r="59" spans="2:5" ht="12.95" customHeight="1" x14ac:dyDescent="0.2">
      <c r="B59" s="27">
        <v>124</v>
      </c>
      <c r="C59" s="27" t="s">
        <v>15</v>
      </c>
      <c r="D59" s="36">
        <v>0</v>
      </c>
      <c r="E59" s="36">
        <v>0</v>
      </c>
    </row>
    <row r="60" spans="2:5" ht="12.95" customHeight="1" x14ac:dyDescent="0.2">
      <c r="B60" s="27" t="s">
        <v>2</v>
      </c>
      <c r="C60" s="27" t="s">
        <v>16</v>
      </c>
      <c r="D60" s="36">
        <v>0</v>
      </c>
      <c r="E60" s="36">
        <v>0</v>
      </c>
    </row>
    <row r="61" spans="2:5" ht="12.95" customHeight="1" x14ac:dyDescent="0.2">
      <c r="B61" s="27" t="s">
        <v>3</v>
      </c>
      <c r="C61" s="27" t="s">
        <v>17</v>
      </c>
      <c r="D61" s="36">
        <v>0</v>
      </c>
      <c r="E61" s="36">
        <v>0</v>
      </c>
    </row>
    <row r="62" spans="2:5" ht="12.95" customHeight="1" x14ac:dyDescent="0.2">
      <c r="B62" s="27" t="s">
        <v>4</v>
      </c>
      <c r="C62" s="27" t="s">
        <v>18</v>
      </c>
      <c r="D62" s="36">
        <v>0</v>
      </c>
      <c r="E62" s="36">
        <v>0</v>
      </c>
    </row>
    <row r="63" spans="2:5" ht="12.95" customHeight="1" x14ac:dyDescent="0.2">
      <c r="B63" s="27" t="s">
        <v>5</v>
      </c>
      <c r="C63" s="27" t="s">
        <v>19</v>
      </c>
      <c r="D63" s="36">
        <v>0</v>
      </c>
      <c r="E63" s="36">
        <v>0</v>
      </c>
    </row>
    <row r="64" spans="2:5" ht="12.95" customHeight="1" x14ac:dyDescent="0.2">
      <c r="B64" s="27" t="s">
        <v>6</v>
      </c>
      <c r="C64" s="27" t="s">
        <v>20</v>
      </c>
      <c r="D64" s="36">
        <v>0</v>
      </c>
      <c r="E64" s="36">
        <v>0</v>
      </c>
    </row>
    <row r="65" spans="2:5" ht="12.95" customHeight="1" x14ac:dyDescent="0.2">
      <c r="B65" s="27" t="s">
        <v>7</v>
      </c>
      <c r="C65" s="27" t="s">
        <v>21</v>
      </c>
      <c r="D65" s="36">
        <v>0</v>
      </c>
      <c r="E65" s="36">
        <v>0</v>
      </c>
    </row>
    <row r="66" spans="2:5" ht="12.95" customHeight="1" x14ac:dyDescent="0.2">
      <c r="B66" s="27" t="s">
        <v>8</v>
      </c>
      <c r="C66" s="27" t="s">
        <v>22</v>
      </c>
      <c r="D66" s="36">
        <v>0</v>
      </c>
      <c r="E66" s="36">
        <v>0</v>
      </c>
    </row>
    <row r="67" spans="2:5" ht="12.95" customHeight="1" x14ac:dyDescent="0.2">
      <c r="B67" s="27" t="s">
        <v>9</v>
      </c>
      <c r="C67" s="27" t="s">
        <v>23</v>
      </c>
      <c r="D67" s="36">
        <v>0</v>
      </c>
      <c r="E67" s="36">
        <v>0</v>
      </c>
    </row>
    <row r="68" spans="2:5" ht="12.95" customHeight="1" x14ac:dyDescent="0.2">
      <c r="B68" s="27" t="s">
        <v>10</v>
      </c>
      <c r="C68" s="27" t="s">
        <v>24</v>
      </c>
      <c r="D68" s="36">
        <v>0</v>
      </c>
      <c r="E68" s="36">
        <v>0</v>
      </c>
    </row>
    <row r="69" spans="2:5" ht="12.95" customHeight="1" x14ac:dyDescent="0.2">
      <c r="B69" s="27" t="s">
        <v>11</v>
      </c>
      <c r="C69" s="27" t="s">
        <v>25</v>
      </c>
      <c r="D69" s="36">
        <v>0</v>
      </c>
      <c r="E69" s="36">
        <v>0</v>
      </c>
    </row>
    <row r="70" spans="2:5" ht="12.95" customHeight="1" x14ac:dyDescent="0.2">
      <c r="B70" s="27" t="s">
        <v>12</v>
      </c>
      <c r="C70" s="27" t="s">
        <v>26</v>
      </c>
      <c r="D70" s="36">
        <v>0</v>
      </c>
      <c r="E70" s="36">
        <v>0</v>
      </c>
    </row>
    <row r="71" spans="2:5" ht="12.95" customHeight="1" x14ac:dyDescent="0.2">
      <c r="B71" s="27" t="s">
        <v>13</v>
      </c>
      <c r="C71" s="27" t="s">
        <v>27</v>
      </c>
      <c r="D71" s="36">
        <v>0</v>
      </c>
      <c r="E71" s="36">
        <v>0</v>
      </c>
    </row>
    <row r="72" spans="2:5" ht="12.95" customHeight="1" x14ac:dyDescent="0.2">
      <c r="B72" s="59" t="s">
        <v>73</v>
      </c>
      <c r="C72" s="27" t="s">
        <v>74</v>
      </c>
      <c r="D72" s="36"/>
      <c r="E72" s="36">
        <v>0</v>
      </c>
    </row>
    <row r="73" spans="2:5" s="25" customFormat="1" ht="12.95" customHeight="1" x14ac:dyDescent="0.2">
      <c r="B73" s="10" t="s">
        <v>54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68</v>
      </c>
      <c r="C74" s="6"/>
      <c r="D74" s="18"/>
      <c r="E74" s="9">
        <f>+E73/1000000</f>
        <v>0</v>
      </c>
    </row>
    <row r="75" spans="2:5" ht="12.95" customHeight="1" x14ac:dyDescent="0.2">
      <c r="B75" s="31"/>
      <c r="D75" s="36"/>
      <c r="E75" s="36"/>
    </row>
    <row r="76" spans="2:5" ht="12.95" customHeight="1" x14ac:dyDescent="0.2">
      <c r="B76" s="31"/>
      <c r="D76" s="36"/>
      <c r="E76" s="36"/>
    </row>
    <row r="77" spans="2:5" ht="12.95" customHeight="1" x14ac:dyDescent="0.2">
      <c r="B77" s="37" t="s">
        <v>115</v>
      </c>
      <c r="C77" s="39"/>
      <c r="D77" s="36"/>
      <c r="E77" s="36"/>
    </row>
    <row r="78" spans="2:5" ht="12.95" customHeight="1" x14ac:dyDescent="0.2">
      <c r="B78" s="38" t="s">
        <v>69</v>
      </c>
      <c r="C78" s="39"/>
      <c r="D78" s="36"/>
      <c r="E78" s="36"/>
    </row>
    <row r="79" spans="2:5" ht="12.95" customHeight="1" x14ac:dyDescent="0.2">
      <c r="B79" s="62"/>
      <c r="C79" s="62"/>
      <c r="D79" s="62"/>
      <c r="E79" s="62"/>
    </row>
    <row r="80" spans="2:5" ht="12.95" customHeight="1" x14ac:dyDescent="0.2">
      <c r="B80" s="52" t="s">
        <v>46</v>
      </c>
      <c r="C80" s="53"/>
      <c r="D80" s="53"/>
      <c r="E80" s="14">
        <f>+E25+E74</f>
        <v>19.541913000000001</v>
      </c>
    </row>
    <row r="81" spans="2:5" ht="12.95" customHeight="1" x14ac:dyDescent="0.2">
      <c r="B81" s="24" t="s">
        <v>57</v>
      </c>
      <c r="C81" s="11"/>
      <c r="D81" s="11"/>
      <c r="E81" s="19">
        <f>+E51</f>
        <v>3.064403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A6:B22 A32:B48 B58:B71" numberStoredAsText="1"/>
  </ignoredError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P53"/>
  <sheetViews>
    <sheetView showGridLines="0" tabSelected="1" zoomScale="85" zoomScaleNormal="85" workbookViewId="0">
      <selection activeCell="L53" sqref="L53"/>
    </sheetView>
  </sheetViews>
  <sheetFormatPr defaultColWidth="9.33203125" defaultRowHeight="12.95" customHeight="1" x14ac:dyDescent="0.2"/>
  <cols>
    <col min="1" max="1" width="2.83203125" style="2" customWidth="1"/>
    <col min="2" max="2" width="39" style="2" customWidth="1"/>
    <col min="3" max="14" width="16.1640625" style="45" customWidth="1"/>
    <col min="15" max="15" width="19.5" style="2" customWidth="1"/>
    <col min="16" max="16" width="11.6640625" style="2" customWidth="1"/>
    <col min="17" max="16384" width="9.33203125" style="2"/>
  </cols>
  <sheetData>
    <row r="2" spans="2:16" s="35" customFormat="1" ht="12.95" customHeight="1" x14ac:dyDescent="0.25">
      <c r="B2" s="41" t="s">
        <v>79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</row>
    <row r="3" spans="2:16" s="35" customFormat="1" ht="12.95" customHeight="1" x14ac:dyDescent="0.2">
      <c r="B3" s="46" t="s">
        <v>70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5" spans="2:16" ht="12.95" customHeight="1" x14ac:dyDescent="0.2">
      <c r="B5" s="5"/>
      <c r="C5" s="23" t="s">
        <v>34</v>
      </c>
      <c r="D5" s="23" t="s">
        <v>35</v>
      </c>
      <c r="E5" s="23" t="s">
        <v>36</v>
      </c>
      <c r="F5" s="23" t="s">
        <v>37</v>
      </c>
      <c r="G5" s="23" t="s">
        <v>38</v>
      </c>
      <c r="H5" s="23" t="s">
        <v>39</v>
      </c>
      <c r="I5" s="23" t="s">
        <v>40</v>
      </c>
      <c r="J5" s="23" t="s">
        <v>41</v>
      </c>
      <c r="K5" s="23" t="s">
        <v>42</v>
      </c>
      <c r="L5" s="23" t="s">
        <v>43</v>
      </c>
      <c r="M5" s="23" t="s">
        <v>44</v>
      </c>
      <c r="N5" s="23" t="s">
        <v>45</v>
      </c>
    </row>
    <row r="6" spans="2:16" ht="12.95" customHeight="1" x14ac:dyDescent="0.2">
      <c r="B6" s="39" t="s">
        <v>46</v>
      </c>
      <c r="C6" s="43">
        <f>+'January 2024'!$E$24+'January 2024'!$E$71</f>
        <v>14215994</v>
      </c>
      <c r="D6" s="43">
        <f>+'February 2024'!$E$24+'February 2024'!$E$71</f>
        <v>16210523</v>
      </c>
      <c r="E6" s="43">
        <f>+'March 2024'!$E$24+'March 2024'!$E$71</f>
        <v>15721157</v>
      </c>
      <c r="F6" s="43">
        <f>+'April 2024'!$E$24+'April 2024'!$E$71</f>
        <v>18264569</v>
      </c>
      <c r="G6" s="43">
        <f>+'May 2024'!$E$24+'May 2024'!$E$71</f>
        <v>18478668</v>
      </c>
      <c r="H6" s="43">
        <f>+'June 2024'!$E$24+'June 2024'!$E$71</f>
        <v>21472763</v>
      </c>
      <c r="I6" s="43">
        <f>+'July 2024'!$E$24+'July 2024'!$E$71</f>
        <v>25736446</v>
      </c>
      <c r="J6" s="43">
        <f>+'August 2024'!$E$24+'August 2024'!$E$71</f>
        <v>20489485</v>
      </c>
      <c r="K6" s="43">
        <f>+'September 2024'!$E$24+'September 2024'!$E$71</f>
        <v>17921842</v>
      </c>
      <c r="L6" s="43">
        <f>+'October 2024'!$E$24+'October 2024'!$E$71</f>
        <v>19541913</v>
      </c>
      <c r="M6" s="43"/>
      <c r="N6" s="43"/>
    </row>
    <row r="7" spans="2:16" ht="12.95" customHeight="1" x14ac:dyDescent="0.2">
      <c r="B7" s="39" t="s">
        <v>47</v>
      </c>
      <c r="C7" s="43">
        <f>+'January 2024'!$E$50</f>
        <v>3477069</v>
      </c>
      <c r="D7" s="43">
        <f>+'February 2024'!$E$50</f>
        <v>2691993</v>
      </c>
      <c r="E7" s="43">
        <f>+'March 2024'!$E$50</f>
        <v>2832556</v>
      </c>
      <c r="F7" s="43">
        <f>+'April 2024'!$E$50</f>
        <v>2513803</v>
      </c>
      <c r="G7" s="43">
        <f>+'May 2024'!$E$50</f>
        <v>2709068</v>
      </c>
      <c r="H7" s="43">
        <f>+'June 2024'!$E$50</f>
        <v>2687928</v>
      </c>
      <c r="I7" s="43">
        <f>+'July 2024'!$E$50</f>
        <v>3300581</v>
      </c>
      <c r="J7" s="43">
        <f>+'August 2024'!$E$50</f>
        <v>3246574</v>
      </c>
      <c r="K7" s="43">
        <f>+'September 2024'!$E$50</f>
        <v>2925010</v>
      </c>
      <c r="L7" s="43">
        <f>+'October 2024'!$E$50</f>
        <v>3064403</v>
      </c>
      <c r="M7" s="43"/>
      <c r="N7" s="43"/>
    </row>
    <row r="8" spans="2:16" ht="12.95" customHeight="1" x14ac:dyDescent="0.2">
      <c r="B8" s="48" t="s">
        <v>48</v>
      </c>
      <c r="C8" s="7">
        <f t="shared" ref="C8" si="0">SUM(C6:C7)</f>
        <v>17693063</v>
      </c>
      <c r="D8" s="7">
        <f t="shared" ref="D8:N8" si="1">SUM(D6:D7)</f>
        <v>18902516</v>
      </c>
      <c r="E8" s="7">
        <f t="shared" si="1"/>
        <v>18553713</v>
      </c>
      <c r="F8" s="7">
        <f t="shared" si="1"/>
        <v>20778372</v>
      </c>
      <c r="G8" s="7">
        <f t="shared" si="1"/>
        <v>21187736</v>
      </c>
      <c r="H8" s="7">
        <f t="shared" si="1"/>
        <v>24160691</v>
      </c>
      <c r="I8" s="7">
        <f t="shared" si="1"/>
        <v>29037027</v>
      </c>
      <c r="J8" s="7">
        <f t="shared" si="1"/>
        <v>23736059</v>
      </c>
      <c r="K8" s="7">
        <f t="shared" si="1"/>
        <v>20846852</v>
      </c>
      <c r="L8" s="7">
        <f t="shared" si="1"/>
        <v>22606316</v>
      </c>
      <c r="M8" s="7">
        <f t="shared" si="1"/>
        <v>0</v>
      </c>
      <c r="N8" s="7">
        <f t="shared" si="1"/>
        <v>0</v>
      </c>
    </row>
    <row r="9" spans="2:16" ht="12.95" customHeight="1" x14ac:dyDescent="0.2">
      <c r="B9" s="12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</row>
    <row r="10" spans="2:16" s="40" customFormat="1" ht="12.95" customHeight="1" x14ac:dyDescent="0.2">
      <c r="B10" s="39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pans="2:16" s="40" customFormat="1" ht="12.95" customHeight="1" x14ac:dyDescent="0.2">
      <c r="B11" s="44" t="s">
        <v>49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2:16" s="40" customFormat="1" ht="12.95" customHeight="1" x14ac:dyDescent="0.2">
      <c r="B12" s="46" t="s">
        <v>71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  <row r="13" spans="2:16" ht="12.95" customHeight="1" x14ac:dyDescent="0.2">
      <c r="B13" s="12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</row>
    <row r="14" spans="2:16" ht="11.25" x14ac:dyDescent="0.2">
      <c r="B14" s="8" t="s">
        <v>50</v>
      </c>
      <c r="C14" s="23" t="s">
        <v>34</v>
      </c>
      <c r="D14" s="23" t="s">
        <v>35</v>
      </c>
      <c r="E14" s="23" t="s">
        <v>36</v>
      </c>
      <c r="F14" s="23" t="s">
        <v>37</v>
      </c>
      <c r="G14" s="23" t="s">
        <v>38</v>
      </c>
      <c r="H14" s="23" t="s">
        <v>39</v>
      </c>
      <c r="I14" s="23" t="s">
        <v>40</v>
      </c>
      <c r="J14" s="23" t="s">
        <v>41</v>
      </c>
      <c r="K14" s="23" t="s">
        <v>42</v>
      </c>
      <c r="L14" s="23" t="s">
        <v>43</v>
      </c>
      <c r="M14" s="23" t="s">
        <v>44</v>
      </c>
      <c r="N14" s="23" t="s">
        <v>45</v>
      </c>
      <c r="O14" s="51" t="s">
        <v>54</v>
      </c>
      <c r="P14" s="23" t="s">
        <v>66</v>
      </c>
    </row>
    <row r="15" spans="2:16" ht="12.95" customHeight="1" x14ac:dyDescent="0.2">
      <c r="B15" s="4" t="s">
        <v>14</v>
      </c>
      <c r="C15" s="43">
        <f>+'January 2024'!$E6+'January 2024'!$E32</f>
        <v>401275</v>
      </c>
      <c r="D15" s="43">
        <f>+'February 2024'!$E6+'February 2024'!$E32</f>
        <v>323056</v>
      </c>
      <c r="E15" s="43">
        <f>+'March 2024'!$E6+'March 2024'!$E32</f>
        <v>317708</v>
      </c>
      <c r="F15" s="43">
        <f>+'April 2024'!$E6+'April 2024'!$E32</f>
        <v>565955</v>
      </c>
      <c r="G15" s="43">
        <f>+'May 2024'!$E6+'May 2024'!$E32</f>
        <v>782192</v>
      </c>
      <c r="H15" s="43">
        <f>+'June 2024'!$E6+'June 2024'!$E32</f>
        <v>1214441</v>
      </c>
      <c r="I15" s="43">
        <f>+'July 2024'!$E6+'July 2024'!$E32</f>
        <v>1986020</v>
      </c>
      <c r="J15" s="43">
        <f>+'August 2024'!$E6+'August 2024'!$E32</f>
        <v>1250787</v>
      </c>
      <c r="K15" s="43">
        <f>+'September 2024'!$E6+'September 2024'!$E32</f>
        <v>896000</v>
      </c>
      <c r="L15" s="43">
        <f>+'October 2024'!$E6+'October 2024'!$E32</f>
        <v>789051</v>
      </c>
      <c r="M15" s="43"/>
      <c r="N15" s="43"/>
      <c r="O15" s="3">
        <f t="shared" ref="O15:O32" si="2">SUM(C15:N15)</f>
        <v>8526485</v>
      </c>
      <c r="P15" s="43">
        <f>+(O15/O33)*100</f>
        <v>3.9201807226492207</v>
      </c>
    </row>
    <row r="16" spans="2:16" ht="12.95" customHeight="1" x14ac:dyDescent="0.2">
      <c r="B16" s="4" t="s">
        <v>15</v>
      </c>
      <c r="C16" s="43">
        <f>+'January 2024'!$E7+'January 2024'!$E33</f>
        <v>479315</v>
      </c>
      <c r="D16" s="43">
        <f>+'February 2024'!$E7+'February 2024'!$E33</f>
        <v>416072</v>
      </c>
      <c r="E16" s="43">
        <f>+'March 2024'!$E7+'March 2024'!$E33</f>
        <v>517442</v>
      </c>
      <c r="F16" s="43">
        <f>+'April 2024'!$E7+'April 2024'!$E33</f>
        <v>465929</v>
      </c>
      <c r="G16" s="43">
        <f>+'May 2024'!$E7+'May 2024'!$E33</f>
        <v>693454</v>
      </c>
      <c r="H16" s="43">
        <f>+'June 2024'!$E7+'June 2024'!$E33</f>
        <v>716340</v>
      </c>
      <c r="I16" s="43">
        <f>+'July 2024'!$E7+'July 2024'!$E33</f>
        <v>1089690</v>
      </c>
      <c r="J16" s="43">
        <f>+'August 2024'!$E7+'August 2024'!$E33</f>
        <v>911465</v>
      </c>
      <c r="K16" s="43">
        <f>+'September 2024'!$E7+'September 2024'!$E33</f>
        <v>716670</v>
      </c>
      <c r="L16" s="43">
        <f>+'October 2024'!$E7+'October 2024'!$E33</f>
        <v>509849</v>
      </c>
      <c r="M16" s="43"/>
      <c r="N16" s="43"/>
      <c r="O16" s="3">
        <f t="shared" si="2"/>
        <v>6516226</v>
      </c>
      <c r="P16" s="43">
        <f>+(O16/O33)*100</f>
        <v>2.995933676025424</v>
      </c>
    </row>
    <row r="17" spans="1:16" ht="12.95" customHeight="1" x14ac:dyDescent="0.2">
      <c r="B17" s="4" t="s">
        <v>16</v>
      </c>
      <c r="C17" s="43">
        <f>+'January 2024'!$E8+'January 2024'!$E34</f>
        <v>94129</v>
      </c>
      <c r="D17" s="43">
        <f>+'February 2024'!$E8+'February 2024'!$E34</f>
        <v>31639</v>
      </c>
      <c r="E17" s="43">
        <f>+'March 2024'!$E8+'March 2024'!$E34</f>
        <v>104920</v>
      </c>
      <c r="F17" s="43">
        <f>+'April 2024'!$E8+'April 2024'!$E34</f>
        <v>271311</v>
      </c>
      <c r="G17" s="43">
        <f>+'May 2024'!$E8+'May 2024'!$E34</f>
        <v>118011</v>
      </c>
      <c r="H17" s="43">
        <f>+'June 2024'!$E8+'June 2024'!$E34</f>
        <v>128973</v>
      </c>
      <c r="I17" s="43">
        <f>+'July 2024'!$E8+'July 2024'!$E34</f>
        <v>383045</v>
      </c>
      <c r="J17" s="43">
        <f>+'August 2024'!$E8+'August 2024'!$E34</f>
        <v>260711</v>
      </c>
      <c r="K17" s="43">
        <f>+'September 2024'!$E8+'September 2024'!$E34</f>
        <v>199348</v>
      </c>
      <c r="L17" s="43">
        <f>+'October 2024'!$E8+'October 2024'!$E34</f>
        <v>111506</v>
      </c>
      <c r="M17" s="43"/>
      <c r="N17" s="43"/>
      <c r="O17" s="3">
        <f t="shared" si="2"/>
        <v>1703593</v>
      </c>
      <c r="P17" s="43">
        <f>+(O17/O33)*100</f>
        <v>0.78325270470072406</v>
      </c>
    </row>
    <row r="18" spans="1:16" ht="12.95" customHeight="1" x14ac:dyDescent="0.2">
      <c r="B18" s="4" t="s">
        <v>17</v>
      </c>
      <c r="C18" s="43">
        <f>+'January 2024'!$E9+'January 2024'!$E35</f>
        <v>138932</v>
      </c>
      <c r="D18" s="43">
        <f>+'February 2024'!$E9+'February 2024'!$E35</f>
        <v>47357</v>
      </c>
      <c r="E18" s="43">
        <f>+'March 2024'!$E9+'March 2024'!$E35</f>
        <v>14247</v>
      </c>
      <c r="F18" s="43">
        <f>+'April 2024'!$E9+'April 2024'!$E35</f>
        <v>9717</v>
      </c>
      <c r="G18" s="43">
        <f>+'May 2024'!$E9+'May 2024'!$E35</f>
        <v>13656</v>
      </c>
      <c r="H18" s="43">
        <f>+'June 2024'!$E9+'June 2024'!$E35</f>
        <v>6318</v>
      </c>
      <c r="I18" s="43">
        <f>+'July 2024'!$E9+'July 2024'!$E35</f>
        <v>21844</v>
      </c>
      <c r="J18" s="43">
        <f>+'August 2024'!$E9+'August 2024'!$E35</f>
        <v>17153</v>
      </c>
      <c r="K18" s="43">
        <f>+'September 2024'!$E9+'September 2024'!$E35</f>
        <v>5184</v>
      </c>
      <c r="L18" s="43">
        <f>+'October 2024'!$E9+'October 2024'!$E35</f>
        <v>4165</v>
      </c>
      <c r="M18" s="43"/>
      <c r="N18" s="43"/>
      <c r="O18" s="3">
        <f t="shared" si="2"/>
        <v>278573</v>
      </c>
      <c r="P18" s="43">
        <f>+(O18/O33)*100</f>
        <v>0.12807815934122457</v>
      </c>
    </row>
    <row r="19" spans="1:16" ht="12.95" customHeight="1" x14ac:dyDescent="0.2">
      <c r="B19" s="4" t="s">
        <v>18</v>
      </c>
      <c r="C19" s="43">
        <f>+'January 2024'!$E10+'January 2024'!$E36</f>
        <v>649674</v>
      </c>
      <c r="D19" s="43">
        <f>+'February 2024'!$E10+'February 2024'!$E36</f>
        <v>864826</v>
      </c>
      <c r="E19" s="43">
        <f>+'March 2024'!$E10+'March 2024'!$E36</f>
        <v>894534</v>
      </c>
      <c r="F19" s="43">
        <f>+'April 2024'!$E10+'April 2024'!$E36</f>
        <v>732869</v>
      </c>
      <c r="G19" s="43">
        <f>+'May 2024'!$E10+'May 2024'!$E36</f>
        <v>721571</v>
      </c>
      <c r="H19" s="43">
        <f>+'June 2024'!$E10+'June 2024'!$E36</f>
        <v>530570</v>
      </c>
      <c r="I19" s="43">
        <f>+'July 2024'!$E10+'July 2024'!$E36</f>
        <v>880788</v>
      </c>
      <c r="J19" s="43">
        <f>+'August 2024'!$E10+'August 2024'!$E36</f>
        <v>1019309</v>
      </c>
      <c r="K19" s="43">
        <f>+'September 2024'!$E10+'September 2024'!$E36</f>
        <v>958102</v>
      </c>
      <c r="L19" s="43">
        <f>+'October 2024'!$E10+'October 2024'!$E36</f>
        <v>939259</v>
      </c>
      <c r="M19" s="43"/>
      <c r="N19" s="43"/>
      <c r="O19" s="3">
        <f t="shared" si="2"/>
        <v>8191502</v>
      </c>
      <c r="P19" s="43">
        <f>+(O19/O33)*100</f>
        <v>3.7661672107489235</v>
      </c>
    </row>
    <row r="20" spans="1:16" ht="12.95" customHeight="1" x14ac:dyDescent="0.2">
      <c r="B20" s="4" t="s">
        <v>19</v>
      </c>
      <c r="C20" s="43">
        <f>+'January 2024'!$E11+'January 2024'!$E37</f>
        <v>12095</v>
      </c>
      <c r="D20" s="43">
        <f>+'February 2024'!$E11+'February 2024'!$E37</f>
        <v>9617</v>
      </c>
      <c r="E20" s="43">
        <f>+'March 2024'!$E11+'March 2024'!$E37</f>
        <v>12092</v>
      </c>
      <c r="F20" s="43">
        <f>+'April 2024'!$E11+'April 2024'!$E37</f>
        <v>12493</v>
      </c>
      <c r="G20" s="43">
        <f>+'May 2024'!$E11+'May 2024'!$E37</f>
        <v>27469</v>
      </c>
      <c r="H20" s="43">
        <f>+'June 2024'!$E11+'June 2024'!$E37</f>
        <v>28154</v>
      </c>
      <c r="I20" s="43">
        <f>+'July 2024'!$E11+'July 2024'!$E37</f>
        <v>39166</v>
      </c>
      <c r="J20" s="43">
        <f>+'August 2024'!$E11+'August 2024'!$E37</f>
        <v>26629</v>
      </c>
      <c r="K20" s="43">
        <f>+'September 2024'!$E11+'September 2024'!$E37</f>
        <v>30306</v>
      </c>
      <c r="L20" s="43">
        <f>+'October 2024'!$E11+'October 2024'!$E37</f>
        <v>25278</v>
      </c>
      <c r="M20" s="43"/>
      <c r="N20" s="43"/>
      <c r="O20" s="3">
        <f t="shared" si="2"/>
        <v>223299</v>
      </c>
      <c r="P20" s="43">
        <f>+(O20/O33)*100</f>
        <v>0.10266510000156549</v>
      </c>
    </row>
    <row r="21" spans="1:16" ht="12.95" customHeight="1" x14ac:dyDescent="0.2">
      <c r="B21" s="4" t="s">
        <v>20</v>
      </c>
      <c r="C21" s="43">
        <f>+'January 2024'!$E12+'January 2024'!$E38</f>
        <v>1245202</v>
      </c>
      <c r="D21" s="43">
        <f>+'February 2024'!$E12+'February 2024'!$E38</f>
        <v>118356</v>
      </c>
      <c r="E21" s="43">
        <f>+'March 2024'!$E12+'March 2024'!$E38</f>
        <v>13290</v>
      </c>
      <c r="F21" s="43">
        <f>+'April 2024'!$E12+'April 2024'!$E38</f>
        <v>12974</v>
      </c>
      <c r="G21" s="43">
        <f>+'May 2024'!$E12+'May 2024'!$E38</f>
        <v>19433</v>
      </c>
      <c r="H21" s="43">
        <f>+'June 2024'!$E12+'June 2024'!$E38</f>
        <v>19531</v>
      </c>
      <c r="I21" s="43">
        <f>+'July 2024'!$E12+'July 2024'!$E38</f>
        <v>17566</v>
      </c>
      <c r="J21" s="43">
        <f>+'August 2024'!$E12+'August 2024'!$E38</f>
        <v>14397</v>
      </c>
      <c r="K21" s="43">
        <f>+'September 2024'!$E12+'September 2024'!$E38</f>
        <v>6494</v>
      </c>
      <c r="L21" s="43">
        <f>+'October 2024'!$E12+'October 2024'!$E38</f>
        <v>21969</v>
      </c>
      <c r="M21" s="43"/>
      <c r="N21" s="43"/>
      <c r="O21" s="3">
        <f t="shared" si="2"/>
        <v>1489212</v>
      </c>
      <c r="P21" s="43">
        <f>+(O21/O33)*100</f>
        <v>0.6846877903776164</v>
      </c>
    </row>
    <row r="22" spans="1:16" ht="12.95" customHeight="1" x14ac:dyDescent="0.2">
      <c r="B22" s="20" t="s">
        <v>29</v>
      </c>
      <c r="C22" s="43">
        <f>+'January 2024'!$E13+'January 2024'!$E39</f>
        <v>1370</v>
      </c>
      <c r="D22" s="43">
        <f>+'February 2024'!$E13+'February 2024'!$E39</f>
        <v>2039</v>
      </c>
      <c r="E22" s="43">
        <f>+'March 2024'!$E13+'March 2024'!$E39</f>
        <v>1431</v>
      </c>
      <c r="F22" s="43">
        <f>+'April 2024'!$E13+'April 2024'!$E39</f>
        <v>5833</v>
      </c>
      <c r="G22" s="43">
        <f>+'May 2024'!$E13+'May 2024'!$E39</f>
        <v>1611</v>
      </c>
      <c r="H22" s="43">
        <f>+'June 2024'!$E13+'June 2024'!$E39</f>
        <v>39423</v>
      </c>
      <c r="I22" s="43">
        <f>+'July 2024'!$E13+'July 2024'!$E39</f>
        <v>3631</v>
      </c>
      <c r="J22" s="43">
        <f>+'August 2024'!$E13+'August 2024'!$E39</f>
        <v>7957</v>
      </c>
      <c r="K22" s="43">
        <f>+'September 2024'!$E13+'September 2024'!$E39</f>
        <v>4533</v>
      </c>
      <c r="L22" s="43">
        <f>+'October 2024'!$E13+'October 2024'!$E39</f>
        <v>2507</v>
      </c>
      <c r="M22" s="43"/>
      <c r="N22" s="43"/>
      <c r="O22" s="3">
        <f t="shared" si="2"/>
        <v>70335</v>
      </c>
      <c r="P22" s="43">
        <f>+(O22/O33)*100</f>
        <v>3.2337582383307181E-2</v>
      </c>
    </row>
    <row r="23" spans="1:16" ht="12.95" customHeight="1" x14ac:dyDescent="0.2">
      <c r="B23" s="4" t="s">
        <v>21</v>
      </c>
      <c r="C23" s="43">
        <f>+'January 2024'!$E14+'January 2024'!$E40</f>
        <v>36788</v>
      </c>
      <c r="D23" s="43">
        <f>+'February 2024'!$E14+'February 2024'!$E40</f>
        <v>19714</v>
      </c>
      <c r="E23" s="43">
        <f>+'March 2024'!$E14+'March 2024'!$E40</f>
        <v>7918</v>
      </c>
      <c r="F23" s="43">
        <f>+'April 2024'!$E14+'April 2024'!$E40</f>
        <v>12871</v>
      </c>
      <c r="G23" s="43">
        <f>+'May 2024'!$E14+'May 2024'!$E40</f>
        <v>22227</v>
      </c>
      <c r="H23" s="43">
        <f>+'June 2024'!$E14+'June 2024'!$E40</f>
        <v>25056</v>
      </c>
      <c r="I23" s="43">
        <f>+'July 2024'!$E14+'July 2024'!$E40</f>
        <v>41309</v>
      </c>
      <c r="J23" s="43">
        <f>+'August 2024'!$E14+'August 2024'!$E40</f>
        <v>30530</v>
      </c>
      <c r="K23" s="43">
        <f>+'September 2024'!$E14+'September 2024'!$E40</f>
        <v>16283</v>
      </c>
      <c r="L23" s="43">
        <f>+'October 2024'!$E14+'October 2024'!$E40</f>
        <v>5855</v>
      </c>
      <c r="M23" s="43"/>
      <c r="N23" s="43"/>
      <c r="O23" s="3">
        <f t="shared" si="2"/>
        <v>218551</v>
      </c>
      <c r="P23" s="43">
        <f>+(O23/O33)*100</f>
        <v>0.10048213503169358</v>
      </c>
    </row>
    <row r="24" spans="1:16" ht="12.95" customHeight="1" x14ac:dyDescent="0.2">
      <c r="B24" s="4" t="s">
        <v>22</v>
      </c>
      <c r="C24" s="43">
        <f>+'January 2024'!$E15+'January 2024'!$E41</f>
        <v>3885217</v>
      </c>
      <c r="D24" s="43">
        <f>+'February 2024'!$E15+'February 2024'!$E41</f>
        <v>3701103</v>
      </c>
      <c r="E24" s="43">
        <f>+'March 2024'!$E15+'March 2024'!$E41</f>
        <v>3624706</v>
      </c>
      <c r="F24" s="43">
        <f>+'April 2024'!$E15+'April 2024'!$E41</f>
        <v>3858326</v>
      </c>
      <c r="G24" s="43">
        <f>+'May 2024'!$E15+'May 2024'!$E41</f>
        <v>3863063</v>
      </c>
      <c r="H24" s="43">
        <f>+'June 2024'!$E15+'June 2024'!$E41</f>
        <v>4837060</v>
      </c>
      <c r="I24" s="43">
        <f>+'July 2024'!$E15+'July 2024'!$E41</f>
        <v>4810964</v>
      </c>
      <c r="J24" s="43">
        <f>+'August 2024'!$E15+'August 2024'!$E41</f>
        <v>4474067</v>
      </c>
      <c r="K24" s="43">
        <f>+'September 2024'!$E15+'September 2024'!$E41</f>
        <v>2912668</v>
      </c>
      <c r="L24" s="43">
        <f>+'October 2024'!$E15+'October 2024'!$E41</f>
        <v>5036173</v>
      </c>
      <c r="M24" s="43"/>
      <c r="N24" s="43"/>
      <c r="O24" s="3">
        <f t="shared" si="2"/>
        <v>41003347</v>
      </c>
      <c r="P24" s="43">
        <f>+(O24/O33)*100</f>
        <v>18.851910309288851</v>
      </c>
    </row>
    <row r="25" spans="1:16" ht="12.95" customHeight="1" x14ac:dyDescent="0.2">
      <c r="B25" s="4" t="s">
        <v>23</v>
      </c>
      <c r="C25" s="43">
        <f>+'January 2024'!$E16+'January 2024'!$E42</f>
        <v>820232</v>
      </c>
      <c r="D25" s="43">
        <f>+'February 2024'!$E16+'February 2024'!$E42</f>
        <v>881566</v>
      </c>
      <c r="E25" s="43">
        <f>+'March 2024'!$E16+'March 2024'!$E42</f>
        <v>781569</v>
      </c>
      <c r="F25" s="43">
        <f>+'April 2024'!$E16+'April 2024'!$E42</f>
        <v>813940</v>
      </c>
      <c r="G25" s="43">
        <f>+'May 2024'!$E16+'May 2024'!$E42</f>
        <v>1260671</v>
      </c>
      <c r="H25" s="43">
        <f>+'June 2024'!$E16+'June 2024'!$E42</f>
        <v>1371321</v>
      </c>
      <c r="I25" s="43">
        <f>+'July 2024'!$E16+'July 2024'!$E42</f>
        <v>1577674</v>
      </c>
      <c r="J25" s="43">
        <f>+'August 2024'!$E16+'August 2024'!$E42</f>
        <v>1479750</v>
      </c>
      <c r="K25" s="43">
        <f>+'September 2024'!$E16+'September 2024'!$E42</f>
        <v>1157236</v>
      </c>
      <c r="L25" s="43">
        <f>+'October 2024'!$E16+'October 2024'!$E42</f>
        <v>1069135</v>
      </c>
      <c r="M25" s="43"/>
      <c r="N25" s="43"/>
      <c r="O25" s="3">
        <f t="shared" si="2"/>
        <v>11213094</v>
      </c>
      <c r="P25" s="43">
        <f>+(O25/O33)*100</f>
        <v>5.1553899338418629</v>
      </c>
    </row>
    <row r="26" spans="1:16" ht="12.95" customHeight="1" x14ac:dyDescent="0.2">
      <c r="B26" s="4" t="s">
        <v>24</v>
      </c>
      <c r="C26" s="43">
        <f>+'January 2024'!$E17+'January 2024'!$E43</f>
        <v>8527565</v>
      </c>
      <c r="D26" s="43">
        <f>+'February 2024'!$E17+'February 2024'!$E43</f>
        <v>10939316</v>
      </c>
      <c r="E26" s="43">
        <f>+'March 2024'!$E17+'March 2024'!$E43</f>
        <v>10598610</v>
      </c>
      <c r="F26" s="43">
        <f>+'April 2024'!$E17+'April 2024'!$E43</f>
        <v>12251064</v>
      </c>
      <c r="G26" s="43">
        <f>+'May 2024'!$E17+'May 2024'!$E43</f>
        <v>11757864</v>
      </c>
      <c r="H26" s="43">
        <f>+'June 2024'!$E17+'June 2024'!$E43</f>
        <v>13531861</v>
      </c>
      <c r="I26" s="43">
        <f>+'July 2024'!$E17+'July 2024'!$E43</f>
        <v>15739719</v>
      </c>
      <c r="J26" s="43">
        <f>+'August 2024'!$E17+'August 2024'!$E43</f>
        <v>12040531</v>
      </c>
      <c r="K26" s="43">
        <f>+'September 2024'!$E17+'September 2024'!$E43</f>
        <v>12007524</v>
      </c>
      <c r="L26" s="43">
        <f>+'October 2024'!$E17+'October 2024'!$E43</f>
        <v>12206808</v>
      </c>
      <c r="M26" s="43"/>
      <c r="N26" s="43"/>
      <c r="O26" s="3">
        <f t="shared" si="2"/>
        <v>119600862</v>
      </c>
      <c r="P26" s="43">
        <f>+(O26/O33)*100</f>
        <v>54.988309206505335</v>
      </c>
    </row>
    <row r="27" spans="1:16" ht="12.95" customHeight="1" x14ac:dyDescent="0.2">
      <c r="B27" s="4" t="s">
        <v>25</v>
      </c>
      <c r="C27" s="43">
        <f>+'January 2024'!$E18+'January 2024'!$E44</f>
        <v>34504</v>
      </c>
      <c r="D27" s="43">
        <f>+'February 2024'!$E18+'February 2024'!$E44</f>
        <v>35671</v>
      </c>
      <c r="E27" s="43">
        <f>+'March 2024'!$E18+'March 2024'!$E44</f>
        <v>69046</v>
      </c>
      <c r="F27" s="43">
        <f>+'April 2024'!$E18+'April 2024'!$E44</f>
        <v>46627</v>
      </c>
      <c r="G27" s="43">
        <f>+'May 2024'!$E18+'May 2024'!$E44</f>
        <v>84818</v>
      </c>
      <c r="H27" s="43">
        <f>+'June 2024'!$E18+'June 2024'!$E44</f>
        <v>55629</v>
      </c>
      <c r="I27" s="43">
        <f>+'July 2024'!$E18+'July 2024'!$E44</f>
        <v>49900</v>
      </c>
      <c r="J27" s="43">
        <f>+'August 2024'!$E18+'August 2024'!$E44</f>
        <v>51981</v>
      </c>
      <c r="K27" s="43">
        <f>+'September 2024'!$E18+'September 2024'!$E44</f>
        <v>55882</v>
      </c>
      <c r="L27" s="43">
        <f>+'October 2024'!$E18+'October 2024'!$E44</f>
        <v>64323</v>
      </c>
      <c r="M27" s="43"/>
      <c r="N27" s="43"/>
      <c r="O27" s="3">
        <f t="shared" si="2"/>
        <v>548381</v>
      </c>
      <c r="P27" s="43">
        <f>+(O27/O33)*100</f>
        <v>0.25212647707315522</v>
      </c>
    </row>
    <row r="28" spans="1:16" ht="12.95" customHeight="1" x14ac:dyDescent="0.2">
      <c r="B28" s="20" t="s">
        <v>31</v>
      </c>
      <c r="C28" s="43">
        <f>+'January 2024'!$E19+'January 2024'!$E45</f>
        <v>1086</v>
      </c>
      <c r="D28" s="43">
        <f>+'February 2024'!$E19+'February 2024'!$E45</f>
        <v>1025</v>
      </c>
      <c r="E28" s="43">
        <f>+'March 2024'!$E19+'March 2024'!$E45</f>
        <v>2719</v>
      </c>
      <c r="F28" s="43">
        <f>+'April 2024'!$E19+'April 2024'!$E45</f>
        <v>2698</v>
      </c>
      <c r="G28" s="43">
        <f>+'May 2024'!$E19+'May 2024'!$E45</f>
        <v>3325</v>
      </c>
      <c r="H28" s="43">
        <f>+'June 2024'!$E19+'June 2024'!$E45</f>
        <v>6740</v>
      </c>
      <c r="I28" s="43">
        <f>+'July 2024'!$E19+'July 2024'!$E45</f>
        <v>4422</v>
      </c>
      <c r="J28" s="43">
        <f>+'August 2024'!$E19+'August 2024'!$E45</f>
        <v>5799</v>
      </c>
      <c r="K28" s="43">
        <f>+'September 2024'!$E19+'September 2024'!$E45</f>
        <v>4545</v>
      </c>
      <c r="L28" s="43">
        <f>+'October 2024'!$E19+'October 2024'!$E45</f>
        <v>6769</v>
      </c>
      <c r="M28" s="43"/>
      <c r="N28" s="43"/>
      <c r="O28" s="3">
        <f t="shared" si="2"/>
        <v>39128</v>
      </c>
      <c r="P28" s="43">
        <f>+(O28/O33)*100</f>
        <v>1.7989691099652282E-2</v>
      </c>
    </row>
    <row r="29" spans="1:16" ht="12.95" customHeight="1" x14ac:dyDescent="0.2">
      <c r="A29" s="12"/>
      <c r="B29" s="20" t="s">
        <v>33</v>
      </c>
      <c r="C29" s="43">
        <f>+'January 2024'!$E20+'January 2024'!$E46</f>
        <v>896</v>
      </c>
      <c r="D29" s="43">
        <f>+'February 2024'!$E20+'February 2024'!$E46</f>
        <v>1395</v>
      </c>
      <c r="E29" s="43">
        <f>+'March 2024'!$E20+'March 2024'!$E46</f>
        <v>3340</v>
      </c>
      <c r="F29" s="43">
        <f>+'April 2024'!$E20+'April 2024'!$E46</f>
        <v>2797</v>
      </c>
      <c r="G29" s="43">
        <f>+'May 2024'!$E20+'May 2024'!$E46</f>
        <v>2916</v>
      </c>
      <c r="H29" s="43">
        <f>+'June 2024'!$E20+'June 2024'!$E46</f>
        <v>3431</v>
      </c>
      <c r="I29" s="43">
        <f>+'July 2024'!$E20+'July 2024'!$E46</f>
        <v>5277</v>
      </c>
      <c r="J29" s="43">
        <f>+'August 2024'!$E20+'August 2024'!$E46</f>
        <v>4973</v>
      </c>
      <c r="K29" s="43">
        <f>+'September 2024'!$E20+'September 2024'!$E46</f>
        <v>2695</v>
      </c>
      <c r="L29" s="43">
        <f>+'October 2024'!$E20+'October 2024'!$E46</f>
        <v>2267</v>
      </c>
      <c r="M29" s="43"/>
      <c r="N29" s="43"/>
      <c r="O29" s="3">
        <f t="shared" si="2"/>
        <v>29987</v>
      </c>
      <c r="P29" s="43">
        <f>+(O29/O33)*100</f>
        <v>1.3786977790975083E-2</v>
      </c>
    </row>
    <row r="30" spans="1:16" ht="12.95" customHeight="1" x14ac:dyDescent="0.2">
      <c r="B30" s="4" t="s">
        <v>26</v>
      </c>
      <c r="C30" s="43">
        <f>+'January 2024'!$E21+'January 2024'!$E47</f>
        <v>1311897</v>
      </c>
      <c r="D30" s="43">
        <f>+'February 2024'!$E21+'February 2024'!$E47</f>
        <v>1432855</v>
      </c>
      <c r="E30" s="43">
        <f>+'March 2024'!$E21+'March 2024'!$E47</f>
        <v>1517458</v>
      </c>
      <c r="F30" s="43">
        <f>+'April 2024'!$E21+'April 2024'!$E47</f>
        <v>1620809</v>
      </c>
      <c r="G30" s="43">
        <f>+'May 2024'!$E21+'May 2024'!$E47</f>
        <v>1683084</v>
      </c>
      <c r="H30" s="43">
        <f>+'June 2024'!$E21+'June 2024'!$E47</f>
        <v>1507180</v>
      </c>
      <c r="I30" s="43">
        <f>+'July 2024'!$E21+'July 2024'!$E47</f>
        <v>2057445</v>
      </c>
      <c r="J30" s="43">
        <f>+'August 2024'!$E21+'August 2024'!$E47</f>
        <v>1801211</v>
      </c>
      <c r="K30" s="43">
        <f>+'September 2024'!$E21+'September 2024'!$E47</f>
        <v>1669917</v>
      </c>
      <c r="L30" s="43">
        <f>+'October 2024'!$E21+'October 2024'!$E47</f>
        <v>1684763</v>
      </c>
      <c r="M30" s="43"/>
      <c r="N30" s="43"/>
      <c r="O30" s="3">
        <f t="shared" si="2"/>
        <v>16286619</v>
      </c>
      <c r="P30" s="43">
        <f>+(O30/O33)*100</f>
        <v>7.4880199567503514</v>
      </c>
    </row>
    <row r="31" spans="1:16" ht="12.95" customHeight="1" x14ac:dyDescent="0.2">
      <c r="B31" s="4" t="s">
        <v>27</v>
      </c>
      <c r="C31" s="43">
        <f>+'January 2024'!$E22+'January 2024'!$E48</f>
        <v>15983</v>
      </c>
      <c r="D31" s="43">
        <f>+'February 2024'!$E22+'February 2024'!$E48</f>
        <v>32525</v>
      </c>
      <c r="E31" s="43">
        <f>+'March 2024'!$E22+'March 2024'!$E48</f>
        <v>37497</v>
      </c>
      <c r="F31" s="43">
        <f>+'April 2024'!$E22+'April 2024'!$E48</f>
        <v>35725</v>
      </c>
      <c r="G31" s="43">
        <f>+'May 2024'!$E22+'May 2024'!$E48</f>
        <v>80416</v>
      </c>
      <c r="H31" s="43">
        <f>+'June 2024'!$E22+'June 2024'!$E48</f>
        <v>95139</v>
      </c>
      <c r="I31" s="43">
        <f>+'July 2024'!$E22+'July 2024'!$E48</f>
        <v>252055</v>
      </c>
      <c r="J31" s="43">
        <f>+'August 2024'!$E22+'August 2024'!$E48</f>
        <v>271741</v>
      </c>
      <c r="K31" s="43">
        <f>+'September 2024'!$E22+'September 2024'!$E48</f>
        <v>154157</v>
      </c>
      <c r="L31" s="43">
        <f>+'October 2024'!$E22+'October 2024'!$E48</f>
        <v>69597</v>
      </c>
      <c r="M31" s="43"/>
      <c r="N31" s="43"/>
      <c r="O31" s="3">
        <f t="shared" si="2"/>
        <v>1044835</v>
      </c>
      <c r="P31" s="43">
        <f>+(O31/O33)*100</f>
        <v>0.48037872879025745</v>
      </c>
    </row>
    <row r="32" spans="1:16" ht="12.95" customHeight="1" x14ac:dyDescent="0.2">
      <c r="B32" s="27" t="s">
        <v>72</v>
      </c>
      <c r="C32" s="43">
        <f>+'January 2024'!$E23+'January 2024'!$E49</f>
        <v>36903</v>
      </c>
      <c r="D32" s="43">
        <f>+'February 2024'!$E23+'February 2024'!$E49</f>
        <v>44384</v>
      </c>
      <c r="E32" s="43">
        <f>+'March 2024'!$E23+'March 2024'!$E49</f>
        <v>35186</v>
      </c>
      <c r="F32" s="43">
        <f>+'April 2024'!$E23+'April 2024'!$E49</f>
        <v>56434</v>
      </c>
      <c r="G32" s="43">
        <f>+'May 2024'!$E23+'May 2024'!$E49</f>
        <v>51955</v>
      </c>
      <c r="H32" s="43">
        <f>+'June 2024'!$E23+'June 2024'!$E49</f>
        <v>43524</v>
      </c>
      <c r="I32" s="43">
        <f>+'July 2024'!$E23+'July 2024'!$E49</f>
        <v>76512</v>
      </c>
      <c r="J32" s="43">
        <f>+'August 2024'!$E23+'August 2024'!$E49</f>
        <v>67068</v>
      </c>
      <c r="K32" s="43">
        <f>+'September 2024'!$E23+'September 2024'!$E49</f>
        <v>49308</v>
      </c>
      <c r="L32" s="43">
        <f>+'October 2024'!$E23+'October 2024'!$E49</f>
        <v>57042</v>
      </c>
      <c r="M32" s="43"/>
      <c r="N32" s="43"/>
      <c r="O32" s="3">
        <f t="shared" si="2"/>
        <v>518316</v>
      </c>
      <c r="P32" s="43">
        <f>+(O32/O33)*100</f>
        <v>0.23830363759986128</v>
      </c>
    </row>
    <row r="33" spans="2:16" ht="12.95" customHeight="1" x14ac:dyDescent="0.2">
      <c r="B33" s="48" t="s">
        <v>48</v>
      </c>
      <c r="C33" s="7">
        <f t="shared" ref="C33" si="3">SUM(C15:C32)</f>
        <v>17693063</v>
      </c>
      <c r="D33" s="7">
        <f t="shared" ref="D33:N33" si="4">SUM(D15:D32)</f>
        <v>18902516</v>
      </c>
      <c r="E33" s="7">
        <f t="shared" si="4"/>
        <v>18553713</v>
      </c>
      <c r="F33" s="7">
        <f t="shared" si="4"/>
        <v>20778372</v>
      </c>
      <c r="G33" s="7">
        <f t="shared" si="4"/>
        <v>21187736</v>
      </c>
      <c r="H33" s="7">
        <f t="shared" si="4"/>
        <v>24160691</v>
      </c>
      <c r="I33" s="7">
        <f t="shared" si="4"/>
        <v>29037027</v>
      </c>
      <c r="J33" s="7">
        <f t="shared" si="4"/>
        <v>23736059</v>
      </c>
      <c r="K33" s="7">
        <f t="shared" si="4"/>
        <v>20846852</v>
      </c>
      <c r="L33" s="7">
        <f t="shared" si="4"/>
        <v>22606316</v>
      </c>
      <c r="M33" s="7">
        <f t="shared" si="4"/>
        <v>0</v>
      </c>
      <c r="N33" s="7">
        <f t="shared" si="4"/>
        <v>0</v>
      </c>
      <c r="O33" s="7">
        <f t="shared" ref="O33:P33" si="5">SUM(O15:O32)</f>
        <v>217502345</v>
      </c>
      <c r="P33" s="7">
        <f t="shared" si="5"/>
        <v>100</v>
      </c>
    </row>
    <row r="34" spans="2:16" ht="12.95" customHeight="1" x14ac:dyDescent="0.2"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</row>
    <row r="35" spans="2:16" s="42" customFormat="1" ht="12.95" customHeight="1" x14ac:dyDescent="0.2"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</row>
    <row r="36" spans="2:16" s="42" customFormat="1" ht="12.95" customHeight="1" x14ac:dyDescent="0.2">
      <c r="B36" s="47" t="s">
        <v>51</v>
      </c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</row>
    <row r="37" spans="2:16" s="42" customFormat="1" ht="12.95" customHeight="1" x14ac:dyDescent="0.2">
      <c r="B37" s="46" t="s">
        <v>52</v>
      </c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</row>
    <row r="38" spans="2:16" ht="12.95" customHeight="1" x14ac:dyDescent="0.2"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2:16" ht="11.25" x14ac:dyDescent="0.2">
      <c r="B39" s="8" t="s">
        <v>50</v>
      </c>
      <c r="C39" s="23" t="s">
        <v>34</v>
      </c>
      <c r="D39" s="23" t="s">
        <v>35</v>
      </c>
      <c r="E39" s="23" t="s">
        <v>36</v>
      </c>
      <c r="F39" s="23" t="s">
        <v>37</v>
      </c>
      <c r="G39" s="23" t="s">
        <v>38</v>
      </c>
      <c r="H39" s="23" t="s">
        <v>39</v>
      </c>
      <c r="I39" s="23" t="s">
        <v>40</v>
      </c>
      <c r="J39" s="23" t="s">
        <v>41</v>
      </c>
      <c r="K39" s="23" t="s">
        <v>42</v>
      </c>
      <c r="L39" s="23" t="s">
        <v>43</v>
      </c>
      <c r="M39" s="23" t="s">
        <v>44</v>
      </c>
      <c r="N39" s="23" t="s">
        <v>45</v>
      </c>
    </row>
    <row r="40" spans="2:16" ht="12.95" customHeight="1" x14ac:dyDescent="0.2">
      <c r="B40" s="45" t="s">
        <v>24</v>
      </c>
      <c r="C40" s="54">
        <f t="shared" ref="C40:H40" si="6">+(C26/C8)*100</f>
        <v>48.197222832473948</v>
      </c>
      <c r="D40" s="54">
        <f t="shared" si="6"/>
        <v>57.872274780775214</v>
      </c>
      <c r="E40" s="54">
        <f t="shared" si="6"/>
        <v>57.123929857058798</v>
      </c>
      <c r="F40" s="54">
        <f t="shared" si="6"/>
        <v>58.960653895309989</v>
      </c>
      <c r="G40" s="54">
        <f t="shared" si="6"/>
        <v>55.493725238033932</v>
      </c>
      <c r="H40" s="54">
        <f t="shared" si="6"/>
        <v>56.007756566233965</v>
      </c>
      <c r="I40" s="54">
        <f t="shared" ref="I40:J40" si="7">+(I26/I8)*100</f>
        <v>54.205683660382995</v>
      </c>
      <c r="J40" s="54">
        <f t="shared" si="7"/>
        <v>50.726748699099545</v>
      </c>
      <c r="K40" s="54">
        <f t="shared" ref="K40:L40" si="8">+(K26/K8)*100</f>
        <v>57.598739608263159</v>
      </c>
      <c r="L40" s="54">
        <f t="shared" si="8"/>
        <v>53.997334196336986</v>
      </c>
      <c r="M40" s="54"/>
      <c r="N40" s="54"/>
    </row>
    <row r="41" spans="2:16" ht="12.95" customHeight="1" x14ac:dyDescent="0.2">
      <c r="B41" s="45" t="s">
        <v>22</v>
      </c>
      <c r="C41" s="54">
        <f t="shared" ref="C41:H41" si="9">+(C24/C8)*100</f>
        <v>21.958984716213354</v>
      </c>
      <c r="D41" s="54">
        <f t="shared" si="9"/>
        <v>19.579949039588168</v>
      </c>
      <c r="E41" s="54">
        <f t="shared" si="9"/>
        <v>19.536283653843302</v>
      </c>
      <c r="F41" s="54">
        <f t="shared" si="9"/>
        <v>18.568952370281945</v>
      </c>
      <c r="G41" s="54">
        <f t="shared" si="9"/>
        <v>18.23254263692921</v>
      </c>
      <c r="H41" s="54">
        <f t="shared" si="9"/>
        <v>20.020371106107852</v>
      </c>
      <c r="I41" s="54">
        <f t="shared" ref="I41:J41" si="10">+(I24/I8)*100</f>
        <v>16.56837664544652</v>
      </c>
      <c r="J41" s="54">
        <f t="shared" si="10"/>
        <v>18.849241148246218</v>
      </c>
      <c r="K41" s="54">
        <f t="shared" ref="K41:L41" si="11">+(K24/K8)*100</f>
        <v>13.971740193675286</v>
      </c>
      <c r="L41" s="54">
        <f t="shared" si="11"/>
        <v>22.277725393204271</v>
      </c>
      <c r="M41" s="54"/>
      <c r="N41" s="54"/>
    </row>
    <row r="42" spans="2:16" ht="12.95" customHeight="1" x14ac:dyDescent="0.2">
      <c r="B42" s="49" t="s">
        <v>53</v>
      </c>
      <c r="C42" s="55">
        <f t="shared" ref="C42:J42" si="12">100-C40-C41</f>
        <v>29.843792451312698</v>
      </c>
      <c r="D42" s="55">
        <f t="shared" si="12"/>
        <v>22.547776179636617</v>
      </c>
      <c r="E42" s="55">
        <f t="shared" si="12"/>
        <v>23.3397864890979</v>
      </c>
      <c r="F42" s="55">
        <f t="shared" si="12"/>
        <v>22.470393734408066</v>
      </c>
      <c r="G42" s="55">
        <f t="shared" si="12"/>
        <v>26.273732125036858</v>
      </c>
      <c r="H42" s="55">
        <f t="shared" si="12"/>
        <v>23.971872327658183</v>
      </c>
      <c r="I42" s="55">
        <f t="shared" si="12"/>
        <v>29.225939694170485</v>
      </c>
      <c r="J42" s="55">
        <f t="shared" si="12"/>
        <v>30.424010152654237</v>
      </c>
      <c r="K42" s="55">
        <f t="shared" ref="K42:L42" si="13">100-K40-K41</f>
        <v>28.429520198061553</v>
      </c>
      <c r="L42" s="55">
        <f t="shared" si="13"/>
        <v>23.724940410458743</v>
      </c>
      <c r="M42" s="55"/>
      <c r="N42" s="55"/>
    </row>
    <row r="43" spans="2:16" ht="12.95" customHeight="1" x14ac:dyDescent="0.2">
      <c r="B43" s="24" t="s">
        <v>54</v>
      </c>
      <c r="C43" s="56">
        <f t="shared" ref="C43:N43" si="14">SUM(C40:C42)</f>
        <v>100</v>
      </c>
      <c r="D43" s="56">
        <f t="shared" si="14"/>
        <v>100</v>
      </c>
      <c r="E43" s="56">
        <f t="shared" si="14"/>
        <v>100</v>
      </c>
      <c r="F43" s="56">
        <f t="shared" si="14"/>
        <v>100</v>
      </c>
      <c r="G43" s="56">
        <f t="shared" si="14"/>
        <v>100</v>
      </c>
      <c r="H43" s="56">
        <f t="shared" si="14"/>
        <v>100</v>
      </c>
      <c r="I43" s="56">
        <f t="shared" si="14"/>
        <v>100</v>
      </c>
      <c r="J43" s="56">
        <f t="shared" si="14"/>
        <v>100</v>
      </c>
      <c r="K43" s="56">
        <f t="shared" si="14"/>
        <v>100</v>
      </c>
      <c r="L43" s="56">
        <f t="shared" si="14"/>
        <v>100</v>
      </c>
      <c r="M43" s="56">
        <f t="shared" si="14"/>
        <v>0</v>
      </c>
      <c r="N43" s="56">
        <f t="shared" si="14"/>
        <v>0</v>
      </c>
    </row>
    <row r="45" spans="2:16" s="42" customFormat="1" ht="12.95" customHeight="1" x14ac:dyDescent="0.2"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</row>
    <row r="46" spans="2:16" s="42" customFormat="1" ht="12.95" customHeight="1" x14ac:dyDescent="0.2">
      <c r="B46" s="44" t="s">
        <v>55</v>
      </c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</row>
    <row r="47" spans="2:16" s="42" customFormat="1" ht="12.95" customHeight="1" x14ac:dyDescent="0.2">
      <c r="B47" s="46" t="s">
        <v>52</v>
      </c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</row>
    <row r="49" spans="2:14" ht="12.95" customHeight="1" x14ac:dyDescent="0.2">
      <c r="B49" s="8"/>
      <c r="C49" s="23" t="s">
        <v>34</v>
      </c>
      <c r="D49" s="23" t="s">
        <v>35</v>
      </c>
      <c r="E49" s="23" t="s">
        <v>36</v>
      </c>
      <c r="F49" s="23" t="s">
        <v>37</v>
      </c>
      <c r="G49" s="23" t="s">
        <v>38</v>
      </c>
      <c r="H49" s="23" t="s">
        <v>39</v>
      </c>
      <c r="I49" s="23" t="s">
        <v>40</v>
      </c>
      <c r="J49" s="23" t="s">
        <v>41</v>
      </c>
      <c r="K49" s="23" t="s">
        <v>42</v>
      </c>
      <c r="L49" s="23" t="s">
        <v>43</v>
      </c>
      <c r="M49" s="23" t="s">
        <v>44</v>
      </c>
      <c r="N49" s="23" t="s">
        <v>45</v>
      </c>
    </row>
    <row r="50" spans="2:14" ht="12.95" customHeight="1" x14ac:dyDescent="0.2">
      <c r="B50" s="39" t="s">
        <v>56</v>
      </c>
      <c r="C50" s="43">
        <f>+('January 2024'!$E$24/'2024'!C8)*100</f>
        <v>80.347840280679492</v>
      </c>
      <c r="D50" s="43">
        <f>+('February 2024'!$E$24/'2024'!D8)*100</f>
        <v>85.758546640034581</v>
      </c>
      <c r="E50" s="43">
        <f>+('March 2024'!$E$24/'2024'!E8)*100</f>
        <v>84.733212160821935</v>
      </c>
      <c r="F50" s="43">
        <f>+('April 2024'!$E$24/'2024'!F8)*100</f>
        <v>87.901828882455277</v>
      </c>
      <c r="G50" s="43">
        <f>+('May 2024'!$E$24/'2024'!G8)*100</f>
        <v>87.213980766987092</v>
      </c>
      <c r="H50" s="43">
        <f>+('June 2024'!$E$24/'2024'!H8)*100</f>
        <v>88.874788390779059</v>
      </c>
      <c r="I50" s="43">
        <f>+('July 2024'!$E$24/'2024'!I8)*100</f>
        <v>88.633199259690059</v>
      </c>
      <c r="J50" s="43">
        <f>+('August 2024'!$E$24/'2024'!J8)*100</f>
        <v>86.322186004003441</v>
      </c>
      <c r="K50" s="43">
        <f>+('September 2024'!$E$24/'2024'!K8)*100</f>
        <v>85.969056623033538</v>
      </c>
      <c r="L50" s="43">
        <f>+('October 2024'!$E$24/'2024'!L8)*100</f>
        <v>86.444483037395386</v>
      </c>
      <c r="M50" s="43"/>
      <c r="N50" s="43"/>
    </row>
    <row r="51" spans="2:14" ht="12.95" customHeight="1" x14ac:dyDescent="0.2">
      <c r="B51" s="39" t="s">
        <v>57</v>
      </c>
      <c r="C51" s="43">
        <f>+('January 2024'!$E$50/'2024'!C8)*100</f>
        <v>19.652159719320505</v>
      </c>
      <c r="D51" s="43">
        <f>+('February 2024'!$E$50/'2024'!D8)*100</f>
        <v>14.241453359965414</v>
      </c>
      <c r="E51" s="43">
        <f>+('March 2024'!$E$50/'2024'!E8)*100</f>
        <v>15.266787839178066</v>
      </c>
      <c r="F51" s="43">
        <f>+('April 2024'!$E$50/'2024'!F8)*100</f>
        <v>12.098171117544725</v>
      </c>
      <c r="G51" s="43">
        <f>+('May 2024'!$E$50/'2024'!G8)*100</f>
        <v>12.78601923301291</v>
      </c>
      <c r="H51" s="43">
        <f>+('June 2024'!$E$50/'2024'!H8)*100</f>
        <v>11.125211609220944</v>
      </c>
      <c r="I51" s="43">
        <f>+('July 2024'!$E$50/'2024'!I8)*100</f>
        <v>11.36680074030995</v>
      </c>
      <c r="J51" s="43">
        <f>+('August 2024'!$E$50/'2024'!J8)*100</f>
        <v>13.677813995996555</v>
      </c>
      <c r="K51" s="43">
        <f>+('September 2024'!$E$50/'2024'!K8)*100</f>
        <v>14.030943376966459</v>
      </c>
      <c r="L51" s="43">
        <f>+('October 2024'!$E$50/'2024'!L8)*100</f>
        <v>13.55551696260461</v>
      </c>
      <c r="M51" s="43"/>
      <c r="N51" s="43"/>
    </row>
    <row r="52" spans="2:14" ht="12.95" customHeight="1" x14ac:dyDescent="0.2">
      <c r="B52" s="50" t="s">
        <v>58</v>
      </c>
      <c r="C52" s="57">
        <f>+('January 2024'!$E$73/'2024'!C8)*100</f>
        <v>0</v>
      </c>
      <c r="D52" s="57">
        <f>+('February 2024'!$E$73/'2024'!D8)*100</f>
        <v>0</v>
      </c>
      <c r="E52" s="57">
        <f>+('March 2024'!$E$73/'2024'!E8)*100</f>
        <v>0</v>
      </c>
      <c r="F52" s="57">
        <f>+('April 2024'!$E$73/'2024'!F8)*100</f>
        <v>0</v>
      </c>
      <c r="G52" s="57">
        <f>+('May 2024'!$E$73/'2024'!G8)*100</f>
        <v>0</v>
      </c>
      <c r="H52" s="57">
        <f>+('June 2024'!$E$73/'2024'!H8)*100</f>
        <v>0</v>
      </c>
      <c r="I52" s="57">
        <f>+('July 2024'!$E$73/'2024'!I8)*100</f>
        <v>0</v>
      </c>
      <c r="J52" s="57">
        <f>+('August 2024'!$E$73/'2024'!J8)*100</f>
        <v>0</v>
      </c>
      <c r="K52" s="57">
        <f>+('September 2024'!$E$73/'2024'!K8)*100</f>
        <v>0</v>
      </c>
      <c r="L52" s="57">
        <f>+('October 2024'!$E$73/'2024'!L8)*100</f>
        <v>0</v>
      </c>
      <c r="M52" s="57"/>
      <c r="N52" s="57"/>
    </row>
    <row r="53" spans="2:14" ht="12.95" customHeight="1" x14ac:dyDescent="0.2">
      <c r="B53" s="24" t="s">
        <v>54</v>
      </c>
      <c r="C53" s="19">
        <f t="shared" ref="C53:N53" si="15">SUM(C50:C52)</f>
        <v>100</v>
      </c>
      <c r="D53" s="19">
        <f t="shared" si="15"/>
        <v>100</v>
      </c>
      <c r="E53" s="19">
        <f t="shared" si="15"/>
        <v>100</v>
      </c>
      <c r="F53" s="19">
        <f t="shared" si="15"/>
        <v>100</v>
      </c>
      <c r="G53" s="19">
        <f t="shared" si="15"/>
        <v>100</v>
      </c>
      <c r="H53" s="19">
        <f t="shared" si="15"/>
        <v>100</v>
      </c>
      <c r="I53" s="19">
        <f t="shared" si="15"/>
        <v>100.00000000000001</v>
      </c>
      <c r="J53" s="19">
        <f t="shared" si="15"/>
        <v>100</v>
      </c>
      <c r="K53" s="19">
        <f t="shared" si="15"/>
        <v>100</v>
      </c>
      <c r="L53" s="19">
        <f t="shared" si="15"/>
        <v>100</v>
      </c>
      <c r="M53" s="19">
        <f t="shared" si="15"/>
        <v>0</v>
      </c>
      <c r="N53" s="19">
        <f t="shared" si="15"/>
        <v>0</v>
      </c>
    </row>
  </sheetData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Q81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30" customWidth="1"/>
    <col min="2" max="2" width="10.33203125" style="30" customWidth="1"/>
    <col min="3" max="3" width="11.33203125" style="30" customWidth="1"/>
    <col min="4" max="4" width="13.83203125" style="30" customWidth="1"/>
    <col min="5" max="5" width="14.1640625" style="30" customWidth="1"/>
    <col min="6" max="6" width="10.33203125" style="30" customWidth="1"/>
    <col min="7" max="7" width="11.5" style="30" customWidth="1"/>
    <col min="8" max="9" width="17.83203125" style="30" customWidth="1"/>
    <col min="10" max="16384" width="9.33203125" style="30"/>
  </cols>
  <sheetData>
    <row r="2" spans="2:5" ht="12.95" customHeight="1" x14ac:dyDescent="0.2">
      <c r="B2" s="26" t="s">
        <v>75</v>
      </c>
      <c r="C2" s="39"/>
      <c r="D2" s="39"/>
      <c r="E2" s="39"/>
    </row>
    <row r="3" spans="2:5" ht="12.95" customHeight="1" x14ac:dyDescent="0.2">
      <c r="B3" s="32"/>
      <c r="C3" s="39"/>
      <c r="D3" s="39"/>
      <c r="E3" s="39"/>
    </row>
    <row r="4" spans="2:5" ht="22.5" customHeight="1" x14ac:dyDescent="0.2">
      <c r="B4" s="63" t="s">
        <v>50</v>
      </c>
      <c r="C4" s="63"/>
      <c r="D4" s="63" t="s">
        <v>59</v>
      </c>
      <c r="E4" s="63"/>
    </row>
    <row r="5" spans="2:5" ht="22.5" customHeight="1" x14ac:dyDescent="0.2">
      <c r="B5" s="33" t="s">
        <v>60</v>
      </c>
      <c r="C5" s="33" t="s">
        <v>61</v>
      </c>
      <c r="D5" s="33" t="s">
        <v>62</v>
      </c>
      <c r="E5" s="33" t="s">
        <v>67</v>
      </c>
    </row>
    <row r="6" spans="2:5" ht="12.95" customHeight="1" x14ac:dyDescent="0.2">
      <c r="B6" s="27" t="s">
        <v>0</v>
      </c>
      <c r="C6" s="27" t="s">
        <v>14</v>
      </c>
      <c r="D6" s="36">
        <v>626610</v>
      </c>
      <c r="E6" s="36">
        <v>367014</v>
      </c>
    </row>
    <row r="7" spans="2:5" ht="12.95" customHeight="1" x14ac:dyDescent="0.2">
      <c r="B7" s="27" t="s">
        <v>1</v>
      </c>
      <c r="C7" s="27" t="s">
        <v>15</v>
      </c>
      <c r="D7" s="36">
        <v>653950</v>
      </c>
      <c r="E7" s="36">
        <v>432096</v>
      </c>
    </row>
    <row r="8" spans="2:5" ht="12.95" customHeight="1" x14ac:dyDescent="0.2">
      <c r="B8" s="27" t="s">
        <v>2</v>
      </c>
      <c r="C8" s="27" t="s">
        <v>16</v>
      </c>
      <c r="D8" s="36">
        <v>2161550</v>
      </c>
      <c r="E8" s="36">
        <v>85364</v>
      </c>
    </row>
    <row r="9" spans="2:5" ht="12.95" customHeight="1" x14ac:dyDescent="0.2">
      <c r="B9" s="27" t="s">
        <v>3</v>
      </c>
      <c r="C9" s="27" t="s">
        <v>17</v>
      </c>
      <c r="D9" s="36">
        <v>549350</v>
      </c>
      <c r="E9" s="36">
        <v>69576</v>
      </c>
    </row>
    <row r="10" spans="2:5" ht="12.95" customHeight="1" x14ac:dyDescent="0.2">
      <c r="B10" s="27" t="s">
        <v>4</v>
      </c>
      <c r="C10" s="27" t="s">
        <v>18</v>
      </c>
      <c r="D10" s="36">
        <v>146430404</v>
      </c>
      <c r="E10" s="36">
        <v>363520</v>
      </c>
    </row>
    <row r="11" spans="2:5" ht="12.95" customHeight="1" x14ac:dyDescent="0.2">
      <c r="B11" s="27" t="s">
        <v>5</v>
      </c>
      <c r="C11" s="27" t="s">
        <v>19</v>
      </c>
      <c r="D11" s="36">
        <v>1800000</v>
      </c>
      <c r="E11" s="36">
        <v>10809</v>
      </c>
    </row>
    <row r="12" spans="2:5" ht="12.95" customHeight="1" x14ac:dyDescent="0.2">
      <c r="B12" s="27" t="s">
        <v>6</v>
      </c>
      <c r="C12" s="27" t="s">
        <v>20</v>
      </c>
      <c r="D12" s="36">
        <v>1282950</v>
      </c>
      <c r="E12" s="36">
        <v>107416</v>
      </c>
    </row>
    <row r="13" spans="2:5" ht="12.95" customHeight="1" x14ac:dyDescent="0.2">
      <c r="B13" s="27" t="s">
        <v>28</v>
      </c>
      <c r="C13" s="27" t="s">
        <v>29</v>
      </c>
      <c r="D13" s="36">
        <v>200280</v>
      </c>
      <c r="E13" s="36">
        <v>1366</v>
      </c>
    </row>
    <row r="14" spans="2:5" ht="12.95" customHeight="1" x14ac:dyDescent="0.2">
      <c r="B14" s="27" t="s">
        <v>7</v>
      </c>
      <c r="C14" s="27" t="s">
        <v>21</v>
      </c>
      <c r="D14" s="36">
        <v>328340</v>
      </c>
      <c r="E14" s="36">
        <v>24160</v>
      </c>
    </row>
    <row r="15" spans="2:5" ht="12.95" customHeight="1" x14ac:dyDescent="0.2">
      <c r="B15" s="27" t="s">
        <v>8</v>
      </c>
      <c r="C15" s="27" t="s">
        <v>22</v>
      </c>
      <c r="D15" s="36">
        <v>3449560</v>
      </c>
      <c r="E15" s="36">
        <v>3591734</v>
      </c>
    </row>
    <row r="16" spans="2:5" ht="12.95" customHeight="1" x14ac:dyDescent="0.2">
      <c r="B16" s="27" t="s">
        <v>9</v>
      </c>
      <c r="C16" s="27" t="s">
        <v>23</v>
      </c>
      <c r="D16" s="36">
        <v>575590</v>
      </c>
      <c r="E16" s="36">
        <v>652557</v>
      </c>
    </row>
    <row r="17" spans="2:17" ht="12.95" customHeight="1" x14ac:dyDescent="0.2">
      <c r="B17" s="27" t="s">
        <v>10</v>
      </c>
      <c r="C17" s="27" t="s">
        <v>24</v>
      </c>
      <c r="D17" s="36">
        <v>8653730</v>
      </c>
      <c r="E17" s="36">
        <v>7750557</v>
      </c>
    </row>
    <row r="18" spans="2:17" ht="12.95" customHeight="1" x14ac:dyDescent="0.2">
      <c r="B18" s="27" t="s">
        <v>11</v>
      </c>
      <c r="C18" s="27" t="s">
        <v>25</v>
      </c>
      <c r="D18" s="36">
        <v>2497060</v>
      </c>
      <c r="E18" s="36">
        <v>18311</v>
      </c>
    </row>
    <row r="19" spans="2:17" ht="12.95" customHeight="1" x14ac:dyDescent="0.2">
      <c r="B19" s="27" t="s">
        <v>30</v>
      </c>
      <c r="C19" s="27" t="s">
        <v>31</v>
      </c>
      <c r="D19" s="36">
        <v>5357</v>
      </c>
      <c r="E19" s="36">
        <v>880</v>
      </c>
    </row>
    <row r="20" spans="2:17" ht="12.95" customHeight="1" x14ac:dyDescent="0.2">
      <c r="B20" s="27" t="s">
        <v>32</v>
      </c>
      <c r="C20" s="27" t="s">
        <v>33</v>
      </c>
      <c r="D20" s="36">
        <v>1410</v>
      </c>
      <c r="E20" s="36">
        <v>600</v>
      </c>
    </row>
    <row r="21" spans="2:17" ht="12.95" customHeight="1" x14ac:dyDescent="0.2">
      <c r="B21" s="27" t="s">
        <v>12</v>
      </c>
      <c r="C21" s="27" t="s">
        <v>26</v>
      </c>
      <c r="D21" s="36">
        <v>1415375</v>
      </c>
      <c r="E21" s="36">
        <v>705670</v>
      </c>
      <c r="H21" s="14"/>
    </row>
    <row r="22" spans="2:17" ht="12.95" customHeight="1" x14ac:dyDescent="0.2">
      <c r="B22" s="27" t="s">
        <v>13</v>
      </c>
      <c r="C22" s="27" t="s">
        <v>27</v>
      </c>
      <c r="D22" s="36">
        <v>49830</v>
      </c>
      <c r="E22" s="36">
        <v>10345</v>
      </c>
      <c r="H22" s="14"/>
    </row>
    <row r="23" spans="2:17" ht="12.95" customHeight="1" x14ac:dyDescent="0.2">
      <c r="B23" s="59" t="s">
        <v>73</v>
      </c>
      <c r="C23" s="27" t="s">
        <v>74</v>
      </c>
      <c r="D23" s="36"/>
      <c r="E23" s="36">
        <v>24019</v>
      </c>
      <c r="H23" s="14"/>
      <c r="I23" s="14"/>
    </row>
    <row r="24" spans="2:17" s="25" customFormat="1" ht="12.95" customHeight="1" x14ac:dyDescent="0.2">
      <c r="B24" s="15" t="s">
        <v>54</v>
      </c>
      <c r="C24" s="10"/>
      <c r="D24" s="10"/>
      <c r="E24" s="16">
        <f>SUM(E6:E23)</f>
        <v>14215994</v>
      </c>
      <c r="H24" s="21"/>
      <c r="I24" s="21"/>
    </row>
    <row r="25" spans="2:17" ht="12.95" customHeight="1" x14ac:dyDescent="0.2">
      <c r="B25" s="17" t="s">
        <v>68</v>
      </c>
      <c r="C25" s="6"/>
      <c r="D25" s="18"/>
      <c r="E25" s="9">
        <f>+E24/1000000</f>
        <v>14.215994</v>
      </c>
      <c r="I25" s="14"/>
    </row>
    <row r="26" spans="2:17" ht="12.95" customHeight="1" x14ac:dyDescent="0.2">
      <c r="B26" s="31"/>
      <c r="D26" s="28"/>
      <c r="E26" s="28"/>
    </row>
    <row r="27" spans="2:17" ht="12.75" customHeight="1" x14ac:dyDescent="0.2">
      <c r="B27" s="31"/>
      <c r="D27" s="28"/>
      <c r="E27" s="28"/>
    </row>
    <row r="28" spans="2:17" ht="12.95" customHeight="1" x14ac:dyDescent="0.2">
      <c r="B28" s="37" t="s">
        <v>76</v>
      </c>
      <c r="C28" s="39"/>
      <c r="D28" s="39"/>
      <c r="E28" s="39"/>
    </row>
    <row r="29" spans="2:17" ht="12.95" customHeight="1" x14ac:dyDescent="0.2">
      <c r="B29" s="29"/>
      <c r="C29" s="39"/>
      <c r="D29" s="39"/>
      <c r="E29" s="39"/>
      <c r="Q29" s="22"/>
    </row>
    <row r="30" spans="2:17" ht="22.5" customHeight="1" x14ac:dyDescent="0.2">
      <c r="B30" s="63" t="s">
        <v>50</v>
      </c>
      <c r="C30" s="63"/>
      <c r="D30" s="63" t="s">
        <v>63</v>
      </c>
      <c r="E30" s="63"/>
      <c r="Q30" s="22"/>
    </row>
    <row r="31" spans="2:17" ht="22.5" x14ac:dyDescent="0.2">
      <c r="B31" s="33" t="s">
        <v>60</v>
      </c>
      <c r="C31" s="33" t="s">
        <v>61</v>
      </c>
      <c r="D31" s="33" t="s">
        <v>62</v>
      </c>
      <c r="E31" s="33" t="s">
        <v>67</v>
      </c>
      <c r="Q31" s="22"/>
    </row>
    <row r="32" spans="2:17" ht="12.95" customHeight="1" x14ac:dyDescent="0.2">
      <c r="B32" s="27" t="s">
        <v>0</v>
      </c>
      <c r="C32" s="27" t="s">
        <v>14</v>
      </c>
      <c r="D32" s="36">
        <v>55755</v>
      </c>
      <c r="E32" s="36">
        <v>34261</v>
      </c>
      <c r="Q32" s="22"/>
    </row>
    <row r="33" spans="2:17" ht="12.95" customHeight="1" x14ac:dyDescent="0.2">
      <c r="B33" s="27">
        <v>124</v>
      </c>
      <c r="C33" s="27" t="s">
        <v>15</v>
      </c>
      <c r="D33" s="36">
        <v>69210</v>
      </c>
      <c r="E33" s="36">
        <v>47219</v>
      </c>
      <c r="Q33" s="22"/>
    </row>
    <row r="34" spans="2:17" ht="12.95" customHeight="1" x14ac:dyDescent="0.2">
      <c r="B34" s="27" t="s">
        <v>2</v>
      </c>
      <c r="C34" s="27" t="s">
        <v>16</v>
      </c>
      <c r="D34" s="36">
        <v>206250</v>
      </c>
      <c r="E34" s="36">
        <v>8765</v>
      </c>
    </row>
    <row r="35" spans="2:17" ht="12.95" customHeight="1" x14ac:dyDescent="0.2">
      <c r="B35" s="27" t="s">
        <v>3</v>
      </c>
      <c r="C35" s="27" t="s">
        <v>17</v>
      </c>
      <c r="D35" s="36">
        <v>536800</v>
      </c>
      <c r="E35" s="36">
        <v>69356</v>
      </c>
    </row>
    <row r="36" spans="2:17" ht="12.95" customHeight="1" x14ac:dyDescent="0.2">
      <c r="B36" s="27" t="s">
        <v>4</v>
      </c>
      <c r="C36" s="27" t="s">
        <v>18</v>
      </c>
      <c r="D36" s="36">
        <v>112095961</v>
      </c>
      <c r="E36" s="36">
        <v>286154</v>
      </c>
    </row>
    <row r="37" spans="2:17" ht="12.95" customHeight="1" x14ac:dyDescent="0.2">
      <c r="B37" s="27" t="s">
        <v>5</v>
      </c>
      <c r="C37" s="27" t="s">
        <v>19</v>
      </c>
      <c r="D37" s="36">
        <v>198000</v>
      </c>
      <c r="E37" s="36">
        <v>1286</v>
      </c>
    </row>
    <row r="38" spans="2:17" ht="12.95" customHeight="1" x14ac:dyDescent="0.2">
      <c r="B38" s="27" t="s">
        <v>6</v>
      </c>
      <c r="C38" s="27" t="s">
        <v>20</v>
      </c>
      <c r="D38" s="36">
        <v>12938700</v>
      </c>
      <c r="E38" s="36">
        <v>1137786</v>
      </c>
    </row>
    <row r="39" spans="2:17" ht="12.95" customHeight="1" x14ac:dyDescent="0.2">
      <c r="B39" s="27" t="s">
        <v>28</v>
      </c>
      <c r="C39" s="27" t="s">
        <v>29</v>
      </c>
      <c r="D39" s="36">
        <v>310</v>
      </c>
      <c r="E39" s="36">
        <v>4</v>
      </c>
    </row>
    <row r="40" spans="2:17" ht="12.95" customHeight="1" x14ac:dyDescent="0.2">
      <c r="B40" s="27" t="s">
        <v>7</v>
      </c>
      <c r="C40" s="27" t="s">
        <v>21</v>
      </c>
      <c r="D40" s="36">
        <v>145310</v>
      </c>
      <c r="E40" s="36">
        <v>12628</v>
      </c>
    </row>
    <row r="41" spans="2:17" ht="12.95" customHeight="1" x14ac:dyDescent="0.2">
      <c r="B41" s="27" t="s">
        <v>8</v>
      </c>
      <c r="C41" s="27" t="s">
        <v>22</v>
      </c>
      <c r="D41" s="36">
        <v>272072</v>
      </c>
      <c r="E41" s="36">
        <v>293483</v>
      </c>
    </row>
    <row r="42" spans="2:17" ht="12.95" customHeight="1" x14ac:dyDescent="0.2">
      <c r="B42" s="27" t="s">
        <v>9</v>
      </c>
      <c r="C42" s="27" t="s">
        <v>23</v>
      </c>
      <c r="D42" s="36">
        <v>142000</v>
      </c>
      <c r="E42" s="36">
        <v>167675</v>
      </c>
    </row>
    <row r="43" spans="2:17" ht="12.95" customHeight="1" x14ac:dyDescent="0.2">
      <c r="B43" s="27" t="s">
        <v>10</v>
      </c>
      <c r="C43" s="27" t="s">
        <v>24</v>
      </c>
      <c r="D43" s="36">
        <v>834051</v>
      </c>
      <c r="E43" s="36">
        <v>777008</v>
      </c>
    </row>
    <row r="44" spans="2:17" ht="12.95" customHeight="1" x14ac:dyDescent="0.2">
      <c r="B44" s="27" t="s">
        <v>11</v>
      </c>
      <c r="C44" s="27" t="s">
        <v>25</v>
      </c>
      <c r="D44" s="36">
        <v>1768580</v>
      </c>
      <c r="E44" s="36">
        <v>16193</v>
      </c>
    </row>
    <row r="45" spans="2:17" ht="12.95" customHeight="1" x14ac:dyDescent="0.2">
      <c r="B45" s="27" t="s">
        <v>30</v>
      </c>
      <c r="C45" s="27" t="s">
        <v>31</v>
      </c>
      <c r="D45" s="36">
        <v>1000</v>
      </c>
      <c r="E45" s="36">
        <v>206</v>
      </c>
    </row>
    <row r="46" spans="2:17" ht="12.95" customHeight="1" x14ac:dyDescent="0.2">
      <c r="B46" s="20" t="s">
        <v>32</v>
      </c>
      <c r="C46" s="20" t="s">
        <v>33</v>
      </c>
      <c r="D46" s="36">
        <v>560</v>
      </c>
      <c r="E46" s="36">
        <v>296</v>
      </c>
    </row>
    <row r="47" spans="2:17" ht="12.95" customHeight="1" x14ac:dyDescent="0.2">
      <c r="B47" s="27" t="s">
        <v>12</v>
      </c>
      <c r="C47" s="27" t="s">
        <v>26</v>
      </c>
      <c r="D47" s="36">
        <v>1161324</v>
      </c>
      <c r="E47" s="36">
        <v>606227</v>
      </c>
    </row>
    <row r="48" spans="2:17" ht="12.95" customHeight="1" x14ac:dyDescent="0.2">
      <c r="B48" s="27" t="s">
        <v>13</v>
      </c>
      <c r="C48" s="27" t="s">
        <v>27</v>
      </c>
      <c r="D48" s="36">
        <v>23740</v>
      </c>
      <c r="E48" s="36">
        <v>5638</v>
      </c>
    </row>
    <row r="49" spans="2:5" ht="12.95" customHeight="1" x14ac:dyDescent="0.2">
      <c r="B49" s="59" t="s">
        <v>73</v>
      </c>
      <c r="C49" s="27" t="s">
        <v>74</v>
      </c>
      <c r="D49" s="36"/>
      <c r="E49" s="36">
        <v>12884</v>
      </c>
    </row>
    <row r="50" spans="2:5" s="25" customFormat="1" ht="12.95" customHeight="1" x14ac:dyDescent="0.2">
      <c r="B50" s="10" t="s">
        <v>54</v>
      </c>
      <c r="C50" s="10"/>
      <c r="D50" s="16"/>
      <c r="E50" s="16">
        <f>SUM(E32:E49)</f>
        <v>3477069</v>
      </c>
    </row>
    <row r="51" spans="2:5" ht="12.95" customHeight="1" x14ac:dyDescent="0.2">
      <c r="B51" s="17" t="s">
        <v>68</v>
      </c>
      <c r="C51" s="6"/>
      <c r="D51" s="18"/>
      <c r="E51" s="9">
        <f>+E50/1000000</f>
        <v>3.4770690000000002</v>
      </c>
    </row>
    <row r="52" spans="2:5" ht="12.95" customHeight="1" x14ac:dyDescent="0.2">
      <c r="B52" s="31"/>
      <c r="D52" s="28"/>
      <c r="E52" s="28"/>
    </row>
    <row r="53" spans="2:5" ht="12.95" customHeight="1" x14ac:dyDescent="0.2">
      <c r="B53" s="31"/>
      <c r="D53" s="28"/>
      <c r="E53" s="28"/>
    </row>
    <row r="54" spans="2:5" ht="12.95" customHeight="1" x14ac:dyDescent="0.2">
      <c r="B54" s="34" t="s">
        <v>77</v>
      </c>
      <c r="C54" s="39"/>
      <c r="D54" s="39"/>
      <c r="E54" s="39"/>
    </row>
    <row r="55" spans="2:5" ht="12.95" customHeight="1" x14ac:dyDescent="0.2">
      <c r="B55" s="32"/>
      <c r="C55" s="39"/>
      <c r="D55" s="39"/>
      <c r="E55" s="39"/>
    </row>
    <row r="56" spans="2:5" ht="22.5" customHeight="1" x14ac:dyDescent="0.2">
      <c r="B56" s="63" t="s">
        <v>50</v>
      </c>
      <c r="C56" s="63"/>
      <c r="D56" s="63" t="s">
        <v>64</v>
      </c>
      <c r="E56" s="63"/>
    </row>
    <row r="57" spans="2:5" ht="22.5" x14ac:dyDescent="0.2">
      <c r="B57" s="33" t="s">
        <v>60</v>
      </c>
      <c r="C57" s="33" t="s">
        <v>61</v>
      </c>
      <c r="D57" s="33" t="s">
        <v>65</v>
      </c>
      <c r="E57" s="33" t="s">
        <v>67</v>
      </c>
    </row>
    <row r="58" spans="2:5" ht="12.95" customHeight="1" x14ac:dyDescent="0.2">
      <c r="B58" s="27" t="s">
        <v>0</v>
      </c>
      <c r="C58" s="27" t="s">
        <v>14</v>
      </c>
      <c r="D58" s="36">
        <v>0</v>
      </c>
      <c r="E58" s="36">
        <v>0</v>
      </c>
    </row>
    <row r="59" spans="2:5" ht="12.95" customHeight="1" x14ac:dyDescent="0.2">
      <c r="B59" s="27">
        <v>124</v>
      </c>
      <c r="C59" s="27" t="s">
        <v>15</v>
      </c>
      <c r="D59" s="36">
        <v>0</v>
      </c>
      <c r="E59" s="36">
        <v>0</v>
      </c>
    </row>
    <row r="60" spans="2:5" ht="12.95" customHeight="1" x14ac:dyDescent="0.2">
      <c r="B60" s="27" t="s">
        <v>2</v>
      </c>
      <c r="C60" s="27" t="s">
        <v>16</v>
      </c>
      <c r="D60" s="36">
        <v>0</v>
      </c>
      <c r="E60" s="36">
        <v>0</v>
      </c>
    </row>
    <row r="61" spans="2:5" ht="12.95" customHeight="1" x14ac:dyDescent="0.2">
      <c r="B61" s="27" t="s">
        <v>3</v>
      </c>
      <c r="C61" s="27" t="s">
        <v>17</v>
      </c>
      <c r="D61" s="36">
        <v>0</v>
      </c>
      <c r="E61" s="36">
        <v>0</v>
      </c>
    </row>
    <row r="62" spans="2:5" ht="12.95" customHeight="1" x14ac:dyDescent="0.2">
      <c r="B62" s="27" t="s">
        <v>4</v>
      </c>
      <c r="C62" s="27" t="s">
        <v>18</v>
      </c>
      <c r="D62" s="36">
        <v>0</v>
      </c>
      <c r="E62" s="36">
        <v>0</v>
      </c>
    </row>
    <row r="63" spans="2:5" ht="12.95" customHeight="1" x14ac:dyDescent="0.2">
      <c r="B63" s="27" t="s">
        <v>5</v>
      </c>
      <c r="C63" s="27" t="s">
        <v>19</v>
      </c>
      <c r="D63" s="36">
        <v>0</v>
      </c>
      <c r="E63" s="36">
        <v>0</v>
      </c>
    </row>
    <row r="64" spans="2:5" ht="12.95" customHeight="1" x14ac:dyDescent="0.2">
      <c r="B64" s="27" t="s">
        <v>6</v>
      </c>
      <c r="C64" s="27" t="s">
        <v>20</v>
      </c>
      <c r="D64" s="36">
        <v>0</v>
      </c>
      <c r="E64" s="36">
        <v>0</v>
      </c>
    </row>
    <row r="65" spans="2:5" ht="12.95" customHeight="1" x14ac:dyDescent="0.2">
      <c r="B65" s="27" t="s">
        <v>7</v>
      </c>
      <c r="C65" s="27" t="s">
        <v>21</v>
      </c>
      <c r="D65" s="36">
        <v>0</v>
      </c>
      <c r="E65" s="36">
        <v>0</v>
      </c>
    </row>
    <row r="66" spans="2:5" ht="12.95" customHeight="1" x14ac:dyDescent="0.2">
      <c r="B66" s="27" t="s">
        <v>8</v>
      </c>
      <c r="C66" s="27" t="s">
        <v>22</v>
      </c>
      <c r="D66" s="36">
        <v>0</v>
      </c>
      <c r="E66" s="36">
        <v>0</v>
      </c>
    </row>
    <row r="67" spans="2:5" ht="12.95" customHeight="1" x14ac:dyDescent="0.2">
      <c r="B67" s="27" t="s">
        <v>9</v>
      </c>
      <c r="C67" s="27" t="s">
        <v>23</v>
      </c>
      <c r="D67" s="36">
        <v>0</v>
      </c>
      <c r="E67" s="36">
        <v>0</v>
      </c>
    </row>
    <row r="68" spans="2:5" ht="12.95" customHeight="1" x14ac:dyDescent="0.2">
      <c r="B68" s="27" t="s">
        <v>10</v>
      </c>
      <c r="C68" s="27" t="s">
        <v>24</v>
      </c>
      <c r="D68" s="36">
        <v>0</v>
      </c>
      <c r="E68" s="36">
        <v>0</v>
      </c>
    </row>
    <row r="69" spans="2:5" ht="12.95" customHeight="1" x14ac:dyDescent="0.2">
      <c r="B69" s="27" t="s">
        <v>11</v>
      </c>
      <c r="C69" s="27" t="s">
        <v>25</v>
      </c>
      <c r="D69" s="36">
        <v>0</v>
      </c>
      <c r="E69" s="36">
        <v>0</v>
      </c>
    </row>
    <row r="70" spans="2:5" ht="12.95" customHeight="1" x14ac:dyDescent="0.2">
      <c r="B70" s="27" t="s">
        <v>12</v>
      </c>
      <c r="C70" s="27" t="s">
        <v>26</v>
      </c>
      <c r="D70" s="36">
        <v>0</v>
      </c>
      <c r="E70" s="36">
        <v>0</v>
      </c>
    </row>
    <row r="71" spans="2:5" ht="12.95" customHeight="1" x14ac:dyDescent="0.2">
      <c r="B71" s="27" t="s">
        <v>13</v>
      </c>
      <c r="C71" s="27" t="s">
        <v>27</v>
      </c>
      <c r="D71" s="36">
        <v>0</v>
      </c>
      <c r="E71" s="36">
        <v>0</v>
      </c>
    </row>
    <row r="72" spans="2:5" ht="12.95" customHeight="1" x14ac:dyDescent="0.2">
      <c r="B72" s="59" t="s">
        <v>73</v>
      </c>
      <c r="C72" s="27" t="s">
        <v>74</v>
      </c>
      <c r="D72" s="36"/>
      <c r="E72" s="36">
        <v>0</v>
      </c>
    </row>
    <row r="73" spans="2:5" s="25" customFormat="1" ht="12.95" customHeight="1" x14ac:dyDescent="0.2">
      <c r="B73" s="10" t="s">
        <v>54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68</v>
      </c>
      <c r="C74" s="6"/>
      <c r="D74" s="18"/>
      <c r="E74" s="9">
        <f>+E73/1000000</f>
        <v>0</v>
      </c>
    </row>
    <row r="75" spans="2:5" ht="12.95" customHeight="1" x14ac:dyDescent="0.2">
      <c r="B75" s="31"/>
      <c r="D75" s="36"/>
      <c r="E75" s="36"/>
    </row>
    <row r="76" spans="2:5" ht="12.95" customHeight="1" x14ac:dyDescent="0.2">
      <c r="B76" s="31"/>
      <c r="D76" s="36"/>
      <c r="E76" s="36"/>
    </row>
    <row r="77" spans="2:5" ht="12.95" customHeight="1" x14ac:dyDescent="0.2">
      <c r="B77" s="37" t="s">
        <v>78</v>
      </c>
      <c r="C77" s="39"/>
      <c r="D77" s="36"/>
      <c r="E77" s="36"/>
    </row>
    <row r="78" spans="2:5" ht="12.95" customHeight="1" x14ac:dyDescent="0.2">
      <c r="B78" s="38" t="s">
        <v>69</v>
      </c>
      <c r="C78" s="39"/>
      <c r="D78" s="36"/>
      <c r="E78" s="36"/>
    </row>
    <row r="79" spans="2:5" ht="12.95" customHeight="1" x14ac:dyDescent="0.2">
      <c r="B79" s="62"/>
      <c r="C79" s="62"/>
      <c r="D79" s="62"/>
      <c r="E79" s="62"/>
    </row>
    <row r="80" spans="2:5" ht="12.95" customHeight="1" x14ac:dyDescent="0.2">
      <c r="B80" s="52" t="s">
        <v>46</v>
      </c>
      <c r="C80" s="53"/>
      <c r="D80" s="53"/>
      <c r="E80" s="14">
        <f>+E25+E74</f>
        <v>14.215994</v>
      </c>
    </row>
    <row r="81" spans="2:5" ht="12.95" customHeight="1" x14ac:dyDescent="0.2">
      <c r="B81" s="24" t="s">
        <v>57</v>
      </c>
      <c r="C81" s="11"/>
      <c r="D81" s="11"/>
      <c r="E81" s="19">
        <f>+E51</f>
        <v>3.4770690000000002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  <ignoredErrors>
    <ignoredError sqref="B6:B7 B8:B21 B32:B47 B58:B70 B22:C22 B48:C48 B71:C7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AF4AE-A0AF-40B2-83E5-4835465095CE}">
  <dimension ref="B2:Q81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30" customWidth="1"/>
    <col min="2" max="2" width="10.33203125" style="30" customWidth="1"/>
    <col min="3" max="3" width="11.33203125" style="30" customWidth="1"/>
    <col min="4" max="4" width="13.83203125" style="30" customWidth="1"/>
    <col min="5" max="5" width="14.1640625" style="30" customWidth="1"/>
    <col min="6" max="6" width="10.33203125" style="30" customWidth="1"/>
    <col min="7" max="7" width="11.5" style="30" customWidth="1"/>
    <col min="8" max="9" width="17.83203125" style="30" customWidth="1"/>
    <col min="10" max="16384" width="9.33203125" style="30"/>
  </cols>
  <sheetData>
    <row r="2" spans="2:5" ht="12.95" customHeight="1" x14ac:dyDescent="0.2">
      <c r="B2" s="26" t="s">
        <v>80</v>
      </c>
      <c r="C2" s="39"/>
      <c r="D2" s="39"/>
      <c r="E2" s="39"/>
    </row>
    <row r="3" spans="2:5" ht="12.95" customHeight="1" x14ac:dyDescent="0.2">
      <c r="B3" s="32"/>
      <c r="C3" s="39"/>
      <c r="D3" s="39"/>
      <c r="E3" s="39"/>
    </row>
    <row r="4" spans="2:5" ht="22.5" customHeight="1" x14ac:dyDescent="0.2">
      <c r="B4" s="63" t="s">
        <v>50</v>
      </c>
      <c r="C4" s="63"/>
      <c r="D4" s="63" t="s">
        <v>59</v>
      </c>
      <c r="E4" s="63"/>
    </row>
    <row r="5" spans="2:5" ht="22.5" customHeight="1" x14ac:dyDescent="0.2">
      <c r="B5" s="33" t="s">
        <v>60</v>
      </c>
      <c r="C5" s="33" t="s">
        <v>61</v>
      </c>
      <c r="D5" s="33" t="s">
        <v>62</v>
      </c>
      <c r="E5" s="33" t="s">
        <v>67</v>
      </c>
    </row>
    <row r="6" spans="2:5" ht="12.95" customHeight="1" x14ac:dyDescent="0.2">
      <c r="B6" s="27" t="s">
        <v>0</v>
      </c>
      <c r="C6" s="27" t="s">
        <v>14</v>
      </c>
      <c r="D6" s="36">
        <v>511350</v>
      </c>
      <c r="E6" s="36">
        <v>297360</v>
      </c>
    </row>
    <row r="7" spans="2:5" ht="12.95" customHeight="1" x14ac:dyDescent="0.2">
      <c r="B7" s="27" t="s">
        <v>1</v>
      </c>
      <c r="C7" s="27" t="s">
        <v>15</v>
      </c>
      <c r="D7" s="36">
        <v>548078</v>
      </c>
      <c r="E7" s="36">
        <v>364280</v>
      </c>
    </row>
    <row r="8" spans="2:5" ht="12.95" customHeight="1" x14ac:dyDescent="0.2">
      <c r="B8" s="27" t="s">
        <v>2</v>
      </c>
      <c r="C8" s="27" t="s">
        <v>16</v>
      </c>
      <c r="D8" s="36">
        <v>487000</v>
      </c>
      <c r="E8" s="36">
        <v>18841</v>
      </c>
    </row>
    <row r="9" spans="2:5" ht="12.95" customHeight="1" x14ac:dyDescent="0.2">
      <c r="B9" s="27" t="s">
        <v>3</v>
      </c>
      <c r="C9" s="27" t="s">
        <v>17</v>
      </c>
      <c r="D9" s="36">
        <v>183950</v>
      </c>
      <c r="E9" s="36">
        <v>22864</v>
      </c>
    </row>
    <row r="10" spans="2:5" ht="12.95" customHeight="1" x14ac:dyDescent="0.2">
      <c r="B10" s="27" t="s">
        <v>4</v>
      </c>
      <c r="C10" s="27" t="s">
        <v>18</v>
      </c>
      <c r="D10" s="36">
        <v>182861281</v>
      </c>
      <c r="E10" s="36">
        <v>449136</v>
      </c>
    </row>
    <row r="11" spans="2:5" ht="12.95" customHeight="1" x14ac:dyDescent="0.2">
      <c r="B11" s="27" t="s">
        <v>5</v>
      </c>
      <c r="C11" s="27" t="s">
        <v>19</v>
      </c>
      <c r="D11" s="36">
        <v>754000</v>
      </c>
      <c r="E11" s="36">
        <v>4287</v>
      </c>
    </row>
    <row r="12" spans="2:5" ht="12.95" customHeight="1" x14ac:dyDescent="0.2">
      <c r="B12" s="27" t="s">
        <v>6</v>
      </c>
      <c r="C12" s="27" t="s">
        <v>20</v>
      </c>
      <c r="D12" s="36">
        <v>858750</v>
      </c>
      <c r="E12" s="36">
        <v>70021</v>
      </c>
    </row>
    <row r="13" spans="2:5" ht="12.95" customHeight="1" x14ac:dyDescent="0.2">
      <c r="B13" s="27" t="s">
        <v>28</v>
      </c>
      <c r="C13" s="27" t="s">
        <v>29</v>
      </c>
      <c r="D13" s="36">
        <v>245200</v>
      </c>
      <c r="E13" s="36">
        <v>1767</v>
      </c>
    </row>
    <row r="14" spans="2:5" ht="12.95" customHeight="1" x14ac:dyDescent="0.2">
      <c r="B14" s="27" t="s">
        <v>7</v>
      </c>
      <c r="C14" s="27" t="s">
        <v>21</v>
      </c>
      <c r="D14" s="36">
        <v>110850</v>
      </c>
      <c r="E14" s="36">
        <v>8260</v>
      </c>
    </row>
    <row r="15" spans="2:5" ht="12.95" customHeight="1" x14ac:dyDescent="0.2">
      <c r="B15" s="27" t="s">
        <v>8</v>
      </c>
      <c r="C15" s="27" t="s">
        <v>22</v>
      </c>
      <c r="D15" s="36">
        <v>2964893</v>
      </c>
      <c r="E15" s="36">
        <v>3380169</v>
      </c>
    </row>
    <row r="16" spans="2:5" ht="12.95" customHeight="1" x14ac:dyDescent="0.2">
      <c r="B16" s="27" t="s">
        <v>9</v>
      </c>
      <c r="C16" s="27" t="s">
        <v>23</v>
      </c>
      <c r="D16" s="36">
        <v>612781</v>
      </c>
      <c r="E16" s="36">
        <v>699287</v>
      </c>
    </row>
    <row r="17" spans="2:17" ht="12.95" customHeight="1" x14ac:dyDescent="0.2">
      <c r="B17" s="27" t="s">
        <v>10</v>
      </c>
      <c r="C17" s="27" t="s">
        <v>24</v>
      </c>
      <c r="D17" s="36">
        <v>11173556</v>
      </c>
      <c r="E17" s="36">
        <v>10129683</v>
      </c>
    </row>
    <row r="18" spans="2:17" ht="12.95" customHeight="1" x14ac:dyDescent="0.2">
      <c r="B18" s="27" t="s">
        <v>11</v>
      </c>
      <c r="C18" s="27" t="s">
        <v>25</v>
      </c>
      <c r="D18" s="36">
        <v>1744540</v>
      </c>
      <c r="E18" s="36">
        <v>12678</v>
      </c>
    </row>
    <row r="19" spans="2:17" ht="12.95" customHeight="1" x14ac:dyDescent="0.2">
      <c r="B19" s="27" t="s">
        <v>30</v>
      </c>
      <c r="C19" s="27" t="s">
        <v>31</v>
      </c>
      <c r="D19" s="36">
        <v>4531</v>
      </c>
      <c r="E19" s="36">
        <v>745</v>
      </c>
    </row>
    <row r="20" spans="2:17" ht="12.95" customHeight="1" x14ac:dyDescent="0.2">
      <c r="B20" s="27" t="s">
        <v>32</v>
      </c>
      <c r="C20" s="27" t="s">
        <v>33</v>
      </c>
      <c r="D20" s="36">
        <v>1045</v>
      </c>
      <c r="E20" s="36">
        <v>448</v>
      </c>
    </row>
    <row r="21" spans="2:17" ht="12.95" customHeight="1" x14ac:dyDescent="0.2">
      <c r="B21" s="27" t="s">
        <v>12</v>
      </c>
      <c r="C21" s="27" t="s">
        <v>26</v>
      </c>
      <c r="D21" s="36">
        <v>1404344</v>
      </c>
      <c r="E21" s="36">
        <v>702890</v>
      </c>
      <c r="H21" s="14"/>
    </row>
    <row r="22" spans="2:17" ht="12.95" customHeight="1" x14ac:dyDescent="0.2">
      <c r="B22" s="27" t="s">
        <v>13</v>
      </c>
      <c r="C22" s="27" t="s">
        <v>27</v>
      </c>
      <c r="D22" s="36">
        <v>121845</v>
      </c>
      <c r="E22" s="36">
        <v>26473</v>
      </c>
      <c r="H22" s="14"/>
    </row>
    <row r="23" spans="2:17" ht="12.95" customHeight="1" x14ac:dyDescent="0.2">
      <c r="B23" s="59" t="s">
        <v>73</v>
      </c>
      <c r="C23" s="27" t="s">
        <v>74</v>
      </c>
      <c r="D23" s="36"/>
      <c r="E23" s="36">
        <v>21334</v>
      </c>
      <c r="H23" s="14"/>
      <c r="I23" s="14"/>
    </row>
    <row r="24" spans="2:17" s="25" customFormat="1" ht="12.95" customHeight="1" x14ac:dyDescent="0.2">
      <c r="B24" s="15" t="s">
        <v>54</v>
      </c>
      <c r="C24" s="10"/>
      <c r="D24" s="10"/>
      <c r="E24" s="16">
        <f>SUM(E6:E23)</f>
        <v>16210523</v>
      </c>
      <c r="H24" s="21"/>
      <c r="I24" s="21"/>
    </row>
    <row r="25" spans="2:17" ht="12.95" customHeight="1" x14ac:dyDescent="0.2">
      <c r="B25" s="17" t="s">
        <v>68</v>
      </c>
      <c r="C25" s="6"/>
      <c r="D25" s="18"/>
      <c r="E25" s="9">
        <f>+E24/1000000</f>
        <v>16.210522999999998</v>
      </c>
      <c r="I25" s="14"/>
    </row>
    <row r="26" spans="2:17" ht="12.95" customHeight="1" x14ac:dyDescent="0.2">
      <c r="B26" s="31"/>
      <c r="D26" s="28"/>
      <c r="E26" s="28"/>
    </row>
    <row r="27" spans="2:17" ht="12.75" customHeight="1" x14ac:dyDescent="0.2">
      <c r="B27" s="31"/>
      <c r="D27" s="28"/>
      <c r="E27" s="28"/>
    </row>
    <row r="28" spans="2:17" ht="12.95" customHeight="1" x14ac:dyDescent="0.2">
      <c r="B28" s="37" t="s">
        <v>81</v>
      </c>
      <c r="C28" s="39"/>
      <c r="D28" s="39"/>
      <c r="E28" s="39"/>
    </row>
    <row r="29" spans="2:17" ht="12.95" customHeight="1" x14ac:dyDescent="0.2">
      <c r="B29" s="29"/>
      <c r="C29" s="39"/>
      <c r="D29" s="39"/>
      <c r="E29" s="39"/>
      <c r="Q29" s="22"/>
    </row>
    <row r="30" spans="2:17" ht="22.5" customHeight="1" x14ac:dyDescent="0.2">
      <c r="B30" s="63" t="s">
        <v>50</v>
      </c>
      <c r="C30" s="63"/>
      <c r="D30" s="63" t="s">
        <v>63</v>
      </c>
      <c r="E30" s="63"/>
      <c r="Q30" s="22"/>
    </row>
    <row r="31" spans="2:17" ht="22.5" x14ac:dyDescent="0.2">
      <c r="B31" s="33" t="s">
        <v>60</v>
      </c>
      <c r="C31" s="33" t="s">
        <v>61</v>
      </c>
      <c r="D31" s="33" t="s">
        <v>62</v>
      </c>
      <c r="E31" s="33" t="s">
        <v>67</v>
      </c>
      <c r="Q31" s="22"/>
    </row>
    <row r="32" spans="2:17" ht="12.95" customHeight="1" x14ac:dyDescent="0.2">
      <c r="B32" s="27" t="s">
        <v>0</v>
      </c>
      <c r="C32" s="27" t="s">
        <v>14</v>
      </c>
      <c r="D32" s="36">
        <v>42265</v>
      </c>
      <c r="E32" s="36">
        <v>25696</v>
      </c>
      <c r="Q32" s="22"/>
    </row>
    <row r="33" spans="2:17" ht="12.95" customHeight="1" x14ac:dyDescent="0.2">
      <c r="B33" s="27">
        <v>124</v>
      </c>
      <c r="C33" s="27" t="s">
        <v>15</v>
      </c>
      <c r="D33" s="36">
        <v>74720</v>
      </c>
      <c r="E33" s="36">
        <v>51792</v>
      </c>
      <c r="Q33" s="22"/>
    </row>
    <row r="34" spans="2:17" ht="12.95" customHeight="1" x14ac:dyDescent="0.2">
      <c r="B34" s="27" t="s">
        <v>2</v>
      </c>
      <c r="C34" s="27" t="s">
        <v>16</v>
      </c>
      <c r="D34" s="36">
        <v>308681</v>
      </c>
      <c r="E34" s="36">
        <v>12798</v>
      </c>
    </row>
    <row r="35" spans="2:17" ht="12.95" customHeight="1" x14ac:dyDescent="0.2">
      <c r="B35" s="27" t="s">
        <v>3</v>
      </c>
      <c r="C35" s="27" t="s">
        <v>17</v>
      </c>
      <c r="D35" s="36">
        <v>187050</v>
      </c>
      <c r="E35" s="36">
        <v>24493</v>
      </c>
    </row>
    <row r="36" spans="2:17" ht="12.95" customHeight="1" x14ac:dyDescent="0.2">
      <c r="B36" s="27" t="s">
        <v>4</v>
      </c>
      <c r="C36" s="27" t="s">
        <v>18</v>
      </c>
      <c r="D36" s="36">
        <v>165099281</v>
      </c>
      <c r="E36" s="36">
        <v>415690</v>
      </c>
    </row>
    <row r="37" spans="2:17" ht="12.95" customHeight="1" x14ac:dyDescent="0.2">
      <c r="B37" s="27" t="s">
        <v>5</v>
      </c>
      <c r="C37" s="27" t="s">
        <v>19</v>
      </c>
      <c r="D37" s="36">
        <v>834000</v>
      </c>
      <c r="E37" s="36">
        <v>5330</v>
      </c>
    </row>
    <row r="38" spans="2:17" ht="12.95" customHeight="1" x14ac:dyDescent="0.2">
      <c r="B38" s="27" t="s">
        <v>6</v>
      </c>
      <c r="C38" s="27" t="s">
        <v>20</v>
      </c>
      <c r="D38" s="36">
        <v>567550</v>
      </c>
      <c r="E38" s="36">
        <v>48335</v>
      </c>
    </row>
    <row r="39" spans="2:17" ht="12.95" customHeight="1" x14ac:dyDescent="0.2">
      <c r="B39" s="27" t="s">
        <v>28</v>
      </c>
      <c r="C39" s="27" t="s">
        <v>29</v>
      </c>
      <c r="D39" s="36">
        <v>27170</v>
      </c>
      <c r="E39" s="36">
        <v>272</v>
      </c>
    </row>
    <row r="40" spans="2:17" ht="12.95" customHeight="1" x14ac:dyDescent="0.2">
      <c r="B40" s="27" t="s">
        <v>7</v>
      </c>
      <c r="C40" s="27" t="s">
        <v>21</v>
      </c>
      <c r="D40" s="36">
        <v>140950</v>
      </c>
      <c r="E40" s="36">
        <v>11454</v>
      </c>
    </row>
    <row r="41" spans="2:17" ht="12.95" customHeight="1" x14ac:dyDescent="0.2">
      <c r="B41" s="27" t="s">
        <v>8</v>
      </c>
      <c r="C41" s="27" t="s">
        <v>22</v>
      </c>
      <c r="D41" s="36">
        <v>298823</v>
      </c>
      <c r="E41" s="36">
        <v>320934</v>
      </c>
    </row>
    <row r="42" spans="2:17" ht="12.95" customHeight="1" x14ac:dyDescent="0.2">
      <c r="B42" s="27" t="s">
        <v>9</v>
      </c>
      <c r="C42" s="27" t="s">
        <v>23</v>
      </c>
      <c r="D42" s="36">
        <v>153015</v>
      </c>
      <c r="E42" s="36">
        <v>182279</v>
      </c>
    </row>
    <row r="43" spans="2:17" ht="12.95" customHeight="1" x14ac:dyDescent="0.2">
      <c r="B43" s="27" t="s">
        <v>10</v>
      </c>
      <c r="C43" s="27" t="s">
        <v>24</v>
      </c>
      <c r="D43" s="36">
        <v>859503</v>
      </c>
      <c r="E43" s="36">
        <v>809633</v>
      </c>
    </row>
    <row r="44" spans="2:17" ht="12.95" customHeight="1" x14ac:dyDescent="0.2">
      <c r="B44" s="27" t="s">
        <v>11</v>
      </c>
      <c r="C44" s="27" t="s">
        <v>25</v>
      </c>
      <c r="D44" s="36">
        <v>2552341</v>
      </c>
      <c r="E44" s="36">
        <v>22993</v>
      </c>
    </row>
    <row r="45" spans="2:17" ht="12.95" customHeight="1" x14ac:dyDescent="0.2">
      <c r="B45" s="27" t="s">
        <v>30</v>
      </c>
      <c r="C45" s="27" t="s">
        <v>31</v>
      </c>
      <c r="D45" s="36">
        <v>1371</v>
      </c>
      <c r="E45" s="36">
        <v>280</v>
      </c>
    </row>
    <row r="46" spans="2:17" ht="12.95" customHeight="1" x14ac:dyDescent="0.2">
      <c r="B46" s="20" t="s">
        <v>32</v>
      </c>
      <c r="C46" s="20" t="s">
        <v>33</v>
      </c>
      <c r="D46" s="36">
        <v>1790</v>
      </c>
      <c r="E46" s="36">
        <v>947</v>
      </c>
    </row>
    <row r="47" spans="2:17" ht="12.95" customHeight="1" x14ac:dyDescent="0.2">
      <c r="B47" s="27" t="s">
        <v>12</v>
      </c>
      <c r="C47" s="27" t="s">
        <v>26</v>
      </c>
      <c r="D47" s="36">
        <v>1398085</v>
      </c>
      <c r="E47" s="36">
        <v>729965</v>
      </c>
    </row>
    <row r="48" spans="2:17" ht="12.95" customHeight="1" x14ac:dyDescent="0.2">
      <c r="B48" s="27" t="s">
        <v>13</v>
      </c>
      <c r="C48" s="27" t="s">
        <v>27</v>
      </c>
      <c r="D48" s="36">
        <v>25315</v>
      </c>
      <c r="E48" s="36">
        <v>6052</v>
      </c>
    </row>
    <row r="49" spans="2:5" ht="12.95" customHeight="1" x14ac:dyDescent="0.2">
      <c r="B49" s="59" t="s">
        <v>73</v>
      </c>
      <c r="C49" s="27" t="s">
        <v>74</v>
      </c>
      <c r="D49" s="36"/>
      <c r="E49" s="36">
        <v>23050</v>
      </c>
    </row>
    <row r="50" spans="2:5" s="25" customFormat="1" ht="12.95" customHeight="1" x14ac:dyDescent="0.2">
      <c r="B50" s="10" t="s">
        <v>54</v>
      </c>
      <c r="C50" s="10"/>
      <c r="D50" s="16"/>
      <c r="E50" s="16">
        <f>SUM(E32:E49)</f>
        <v>2691993</v>
      </c>
    </row>
    <row r="51" spans="2:5" ht="12.95" customHeight="1" x14ac:dyDescent="0.2">
      <c r="B51" s="17" t="s">
        <v>68</v>
      </c>
      <c r="C51" s="6"/>
      <c r="D51" s="18"/>
      <c r="E51" s="9">
        <f>+E50/1000000</f>
        <v>2.6919930000000001</v>
      </c>
    </row>
    <row r="52" spans="2:5" ht="12.95" customHeight="1" x14ac:dyDescent="0.2">
      <c r="B52" s="31"/>
      <c r="D52" s="28"/>
      <c r="E52" s="28"/>
    </row>
    <row r="53" spans="2:5" ht="12.95" customHeight="1" x14ac:dyDescent="0.2">
      <c r="B53" s="31"/>
      <c r="D53" s="28"/>
      <c r="E53" s="28"/>
    </row>
    <row r="54" spans="2:5" ht="12.95" customHeight="1" x14ac:dyDescent="0.2">
      <c r="B54" s="34" t="s">
        <v>82</v>
      </c>
      <c r="C54" s="39"/>
      <c r="D54" s="39"/>
      <c r="E54" s="39"/>
    </row>
    <row r="55" spans="2:5" ht="12.95" customHeight="1" x14ac:dyDescent="0.2">
      <c r="B55" s="32"/>
      <c r="C55" s="39"/>
      <c r="D55" s="39"/>
      <c r="E55" s="39"/>
    </row>
    <row r="56" spans="2:5" ht="22.5" customHeight="1" x14ac:dyDescent="0.2">
      <c r="B56" s="63" t="s">
        <v>50</v>
      </c>
      <c r="C56" s="63"/>
      <c r="D56" s="63" t="s">
        <v>64</v>
      </c>
      <c r="E56" s="63"/>
    </row>
    <row r="57" spans="2:5" ht="22.5" x14ac:dyDescent="0.2">
      <c r="B57" s="33" t="s">
        <v>60</v>
      </c>
      <c r="C57" s="33" t="s">
        <v>61</v>
      </c>
      <c r="D57" s="33" t="s">
        <v>65</v>
      </c>
      <c r="E57" s="33" t="s">
        <v>67</v>
      </c>
    </row>
    <row r="58" spans="2:5" ht="12.95" customHeight="1" x14ac:dyDescent="0.2">
      <c r="B58" s="27" t="s">
        <v>0</v>
      </c>
      <c r="C58" s="27" t="s">
        <v>14</v>
      </c>
      <c r="D58" s="36">
        <v>0</v>
      </c>
      <c r="E58" s="36">
        <v>0</v>
      </c>
    </row>
    <row r="59" spans="2:5" ht="12.95" customHeight="1" x14ac:dyDescent="0.2">
      <c r="B59" s="27">
        <v>124</v>
      </c>
      <c r="C59" s="27" t="s">
        <v>15</v>
      </c>
      <c r="D59" s="36">
        <v>0</v>
      </c>
      <c r="E59" s="36">
        <v>0</v>
      </c>
    </row>
    <row r="60" spans="2:5" ht="12.95" customHeight="1" x14ac:dyDescent="0.2">
      <c r="B60" s="27" t="s">
        <v>2</v>
      </c>
      <c r="C60" s="27" t="s">
        <v>16</v>
      </c>
      <c r="D60" s="36">
        <v>0</v>
      </c>
      <c r="E60" s="36">
        <v>0</v>
      </c>
    </row>
    <row r="61" spans="2:5" ht="12.95" customHeight="1" x14ac:dyDescent="0.2">
      <c r="B61" s="27" t="s">
        <v>3</v>
      </c>
      <c r="C61" s="27" t="s">
        <v>17</v>
      </c>
      <c r="D61" s="36">
        <v>0</v>
      </c>
      <c r="E61" s="36">
        <v>0</v>
      </c>
    </row>
    <row r="62" spans="2:5" ht="12.95" customHeight="1" x14ac:dyDescent="0.2">
      <c r="B62" s="27" t="s">
        <v>4</v>
      </c>
      <c r="C62" s="27" t="s">
        <v>18</v>
      </c>
      <c r="D62" s="36">
        <v>0</v>
      </c>
      <c r="E62" s="36">
        <v>0</v>
      </c>
    </row>
    <row r="63" spans="2:5" ht="12.95" customHeight="1" x14ac:dyDescent="0.2">
      <c r="B63" s="27" t="s">
        <v>5</v>
      </c>
      <c r="C63" s="27" t="s">
        <v>19</v>
      </c>
      <c r="D63" s="36">
        <v>0</v>
      </c>
      <c r="E63" s="36">
        <v>0</v>
      </c>
    </row>
    <row r="64" spans="2:5" ht="12.95" customHeight="1" x14ac:dyDescent="0.2">
      <c r="B64" s="27" t="s">
        <v>6</v>
      </c>
      <c r="C64" s="27" t="s">
        <v>20</v>
      </c>
      <c r="D64" s="36">
        <v>0</v>
      </c>
      <c r="E64" s="36">
        <v>0</v>
      </c>
    </row>
    <row r="65" spans="2:5" ht="12.95" customHeight="1" x14ac:dyDescent="0.2">
      <c r="B65" s="27" t="s">
        <v>7</v>
      </c>
      <c r="C65" s="27" t="s">
        <v>21</v>
      </c>
      <c r="D65" s="36">
        <v>0</v>
      </c>
      <c r="E65" s="36">
        <v>0</v>
      </c>
    </row>
    <row r="66" spans="2:5" ht="12.95" customHeight="1" x14ac:dyDescent="0.2">
      <c r="B66" s="27" t="s">
        <v>8</v>
      </c>
      <c r="C66" s="27" t="s">
        <v>22</v>
      </c>
      <c r="D66" s="36">
        <v>0</v>
      </c>
      <c r="E66" s="36">
        <v>0</v>
      </c>
    </row>
    <row r="67" spans="2:5" ht="12.95" customHeight="1" x14ac:dyDescent="0.2">
      <c r="B67" s="27" t="s">
        <v>9</v>
      </c>
      <c r="C67" s="27" t="s">
        <v>23</v>
      </c>
      <c r="D67" s="36">
        <v>0</v>
      </c>
      <c r="E67" s="36">
        <v>0</v>
      </c>
    </row>
    <row r="68" spans="2:5" ht="12.95" customHeight="1" x14ac:dyDescent="0.2">
      <c r="B68" s="27" t="s">
        <v>10</v>
      </c>
      <c r="C68" s="27" t="s">
        <v>24</v>
      </c>
      <c r="D68" s="36">
        <v>0</v>
      </c>
      <c r="E68" s="36">
        <v>0</v>
      </c>
    </row>
    <row r="69" spans="2:5" ht="12.95" customHeight="1" x14ac:dyDescent="0.2">
      <c r="B69" s="27" t="s">
        <v>11</v>
      </c>
      <c r="C69" s="27" t="s">
        <v>25</v>
      </c>
      <c r="D69" s="36">
        <v>0</v>
      </c>
      <c r="E69" s="36">
        <v>0</v>
      </c>
    </row>
    <row r="70" spans="2:5" ht="12.95" customHeight="1" x14ac:dyDescent="0.2">
      <c r="B70" s="27" t="s">
        <v>12</v>
      </c>
      <c r="C70" s="27" t="s">
        <v>26</v>
      </c>
      <c r="D70" s="36">
        <v>0</v>
      </c>
      <c r="E70" s="36">
        <v>0</v>
      </c>
    </row>
    <row r="71" spans="2:5" ht="12.95" customHeight="1" x14ac:dyDescent="0.2">
      <c r="B71" s="27" t="s">
        <v>13</v>
      </c>
      <c r="C71" s="27" t="s">
        <v>27</v>
      </c>
      <c r="D71" s="36">
        <v>0</v>
      </c>
      <c r="E71" s="36">
        <v>0</v>
      </c>
    </row>
    <row r="72" spans="2:5" ht="12.95" customHeight="1" x14ac:dyDescent="0.2">
      <c r="B72" s="59" t="s">
        <v>73</v>
      </c>
      <c r="C72" s="27" t="s">
        <v>74</v>
      </c>
      <c r="D72" s="36"/>
      <c r="E72" s="36">
        <v>0</v>
      </c>
    </row>
    <row r="73" spans="2:5" s="25" customFormat="1" ht="12.95" customHeight="1" x14ac:dyDescent="0.2">
      <c r="B73" s="10" t="s">
        <v>54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68</v>
      </c>
      <c r="C74" s="6"/>
      <c r="D74" s="18"/>
      <c r="E74" s="9">
        <f>+E73/1000000</f>
        <v>0</v>
      </c>
    </row>
    <row r="75" spans="2:5" ht="12.95" customHeight="1" x14ac:dyDescent="0.2">
      <c r="B75" s="31"/>
      <c r="D75" s="36"/>
      <c r="E75" s="36"/>
    </row>
    <row r="76" spans="2:5" ht="12.95" customHeight="1" x14ac:dyDescent="0.2">
      <c r="B76" s="31"/>
      <c r="D76" s="36"/>
      <c r="E76" s="36"/>
    </row>
    <row r="77" spans="2:5" ht="12.95" customHeight="1" x14ac:dyDescent="0.2">
      <c r="B77" s="37" t="s">
        <v>83</v>
      </c>
      <c r="C77" s="39"/>
      <c r="D77" s="36"/>
      <c r="E77" s="36"/>
    </row>
    <row r="78" spans="2:5" ht="12.95" customHeight="1" x14ac:dyDescent="0.2">
      <c r="B78" s="38" t="s">
        <v>69</v>
      </c>
      <c r="C78" s="39"/>
      <c r="D78" s="36"/>
      <c r="E78" s="36"/>
    </row>
    <row r="79" spans="2:5" ht="12.95" customHeight="1" x14ac:dyDescent="0.2">
      <c r="B79" s="62"/>
      <c r="C79" s="62"/>
      <c r="D79" s="62"/>
      <c r="E79" s="62"/>
    </row>
    <row r="80" spans="2:5" ht="12.95" customHeight="1" x14ac:dyDescent="0.2">
      <c r="B80" s="52" t="s">
        <v>46</v>
      </c>
      <c r="C80" s="53"/>
      <c r="D80" s="53"/>
      <c r="E80" s="14">
        <f>+E25+E74</f>
        <v>16.210522999999998</v>
      </c>
    </row>
    <row r="81" spans="2:5" ht="12.95" customHeight="1" x14ac:dyDescent="0.2">
      <c r="B81" s="24" t="s">
        <v>57</v>
      </c>
      <c r="C81" s="11"/>
      <c r="D81" s="11"/>
      <c r="E81" s="19">
        <f>+E51</f>
        <v>2.6919930000000001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B6:B22 B32:B48 B58:B71" numberStoredAsText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D76C3-09CA-4669-A52E-D1E16A4B23CF}">
  <dimension ref="B2:Q81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30" customWidth="1"/>
    <col min="2" max="2" width="10.33203125" style="30" customWidth="1"/>
    <col min="3" max="3" width="11.33203125" style="30" customWidth="1"/>
    <col min="4" max="4" width="13.83203125" style="30" customWidth="1"/>
    <col min="5" max="5" width="14.1640625" style="30" customWidth="1"/>
    <col min="6" max="6" width="10.33203125" style="30" customWidth="1"/>
    <col min="7" max="7" width="11.5" style="30" customWidth="1"/>
    <col min="8" max="9" width="17.83203125" style="30" customWidth="1"/>
    <col min="10" max="16384" width="9.33203125" style="30"/>
  </cols>
  <sheetData>
    <row r="2" spans="2:5" ht="12.95" customHeight="1" x14ac:dyDescent="0.2">
      <c r="B2" s="26" t="s">
        <v>84</v>
      </c>
      <c r="C2" s="39"/>
      <c r="D2" s="39"/>
      <c r="E2" s="39"/>
    </row>
    <row r="3" spans="2:5" ht="12.95" customHeight="1" x14ac:dyDescent="0.2">
      <c r="B3" s="32"/>
      <c r="C3" s="39"/>
      <c r="D3" s="39"/>
      <c r="E3" s="39"/>
    </row>
    <row r="4" spans="2:5" ht="22.5" customHeight="1" x14ac:dyDescent="0.2">
      <c r="B4" s="63" t="s">
        <v>50</v>
      </c>
      <c r="C4" s="63"/>
      <c r="D4" s="63" t="s">
        <v>59</v>
      </c>
      <c r="E4" s="63"/>
    </row>
    <row r="5" spans="2:5" ht="22.5" customHeight="1" x14ac:dyDescent="0.2">
      <c r="B5" s="33" t="s">
        <v>60</v>
      </c>
      <c r="C5" s="33" t="s">
        <v>61</v>
      </c>
      <c r="D5" s="33" t="s">
        <v>62</v>
      </c>
      <c r="E5" s="33" t="s">
        <v>67</v>
      </c>
    </row>
    <row r="6" spans="2:5" ht="12.95" customHeight="1" x14ac:dyDescent="0.2">
      <c r="B6" s="27" t="s">
        <v>0</v>
      </c>
      <c r="C6" s="27" t="s">
        <v>14</v>
      </c>
      <c r="D6" s="60">
        <v>520570</v>
      </c>
      <c r="E6" s="60">
        <v>302243</v>
      </c>
    </row>
    <row r="7" spans="2:5" ht="12.95" customHeight="1" x14ac:dyDescent="0.2">
      <c r="B7" s="27" t="s">
        <v>1</v>
      </c>
      <c r="C7" s="27" t="s">
        <v>15</v>
      </c>
      <c r="D7" s="60">
        <v>734320</v>
      </c>
      <c r="E7" s="60">
        <v>485026</v>
      </c>
    </row>
    <row r="8" spans="2:5" ht="12.95" customHeight="1" x14ac:dyDescent="0.2">
      <c r="B8" s="27" t="s">
        <v>2</v>
      </c>
      <c r="C8" s="27" t="s">
        <v>16</v>
      </c>
      <c r="D8" s="60">
        <v>2233900</v>
      </c>
      <c r="E8" s="60">
        <v>86733</v>
      </c>
    </row>
    <row r="9" spans="2:5" ht="12.95" customHeight="1" x14ac:dyDescent="0.2">
      <c r="B9" s="27" t="s">
        <v>3</v>
      </c>
      <c r="C9" s="27" t="s">
        <v>17</v>
      </c>
      <c r="D9" s="60">
        <v>65070</v>
      </c>
      <c r="E9" s="60">
        <v>6364</v>
      </c>
    </row>
    <row r="10" spans="2:5" ht="12.95" customHeight="1" x14ac:dyDescent="0.2">
      <c r="B10" s="27" t="s">
        <v>4</v>
      </c>
      <c r="C10" s="27" t="s">
        <v>18</v>
      </c>
      <c r="D10" s="60">
        <v>195295900</v>
      </c>
      <c r="E10" s="60">
        <v>473179</v>
      </c>
    </row>
    <row r="11" spans="2:5" ht="12.95" customHeight="1" x14ac:dyDescent="0.2">
      <c r="B11" s="27" t="s">
        <v>5</v>
      </c>
      <c r="C11" s="27" t="s">
        <v>19</v>
      </c>
      <c r="D11" s="60">
        <v>1366000</v>
      </c>
      <c r="E11" s="60">
        <v>7470</v>
      </c>
    </row>
    <row r="12" spans="2:5" ht="12.95" customHeight="1" x14ac:dyDescent="0.2">
      <c r="B12" s="27" t="s">
        <v>6</v>
      </c>
      <c r="C12" s="27" t="s">
        <v>20</v>
      </c>
      <c r="D12" s="60">
        <v>177950</v>
      </c>
      <c r="E12" s="60">
        <v>12456</v>
      </c>
    </row>
    <row r="13" spans="2:5" ht="12.95" customHeight="1" x14ac:dyDescent="0.2">
      <c r="B13" s="27" t="s">
        <v>28</v>
      </c>
      <c r="C13" s="27" t="s">
        <v>29</v>
      </c>
      <c r="D13" s="60">
        <v>98850</v>
      </c>
      <c r="E13" s="61">
        <v>704</v>
      </c>
    </row>
    <row r="14" spans="2:5" ht="12.95" customHeight="1" x14ac:dyDescent="0.2">
      <c r="B14" s="27" t="s">
        <v>7</v>
      </c>
      <c r="C14" s="27" t="s">
        <v>21</v>
      </c>
      <c r="D14" s="60">
        <v>106050</v>
      </c>
      <c r="E14" s="60">
        <v>6921</v>
      </c>
    </row>
    <row r="15" spans="2:5" ht="12.95" customHeight="1" x14ac:dyDescent="0.2">
      <c r="B15" s="27" t="s">
        <v>8</v>
      </c>
      <c r="C15" s="27" t="s">
        <v>22</v>
      </c>
      <c r="D15" s="60">
        <v>3239385</v>
      </c>
      <c r="E15" s="60">
        <v>3270704</v>
      </c>
    </row>
    <row r="16" spans="2:5" ht="12.95" customHeight="1" x14ac:dyDescent="0.2">
      <c r="B16" s="27" t="s">
        <v>9</v>
      </c>
      <c r="C16" s="27" t="s">
        <v>23</v>
      </c>
      <c r="D16" s="60">
        <v>499335</v>
      </c>
      <c r="E16" s="60">
        <v>566968</v>
      </c>
    </row>
    <row r="17" spans="2:17" ht="12.95" customHeight="1" x14ac:dyDescent="0.2">
      <c r="B17" s="27" t="s">
        <v>10</v>
      </c>
      <c r="C17" s="27" t="s">
        <v>24</v>
      </c>
      <c r="D17" s="60">
        <v>10719010</v>
      </c>
      <c r="E17" s="60">
        <v>9647053</v>
      </c>
    </row>
    <row r="18" spans="2:17" ht="12.95" customHeight="1" x14ac:dyDescent="0.2">
      <c r="B18" s="27" t="s">
        <v>11</v>
      </c>
      <c r="C18" s="27" t="s">
        <v>25</v>
      </c>
      <c r="D18" s="60">
        <v>3875820</v>
      </c>
      <c r="E18" s="60">
        <v>30051</v>
      </c>
    </row>
    <row r="19" spans="2:17" ht="12.95" customHeight="1" x14ac:dyDescent="0.2">
      <c r="B19" s="27" t="s">
        <v>30</v>
      </c>
      <c r="C19" s="27" t="s">
        <v>31</v>
      </c>
      <c r="D19" s="60">
        <v>8189</v>
      </c>
      <c r="E19" s="60">
        <v>1357</v>
      </c>
    </row>
    <row r="20" spans="2:17" ht="12.95" customHeight="1" x14ac:dyDescent="0.2">
      <c r="B20" s="27" t="s">
        <v>32</v>
      </c>
      <c r="C20" s="27" t="s">
        <v>33</v>
      </c>
      <c r="D20" s="60">
        <v>6035</v>
      </c>
      <c r="E20" s="60">
        <v>2660</v>
      </c>
    </row>
    <row r="21" spans="2:17" ht="12.95" customHeight="1" x14ac:dyDescent="0.2">
      <c r="B21" s="27" t="s">
        <v>12</v>
      </c>
      <c r="C21" s="27" t="s">
        <v>26</v>
      </c>
      <c r="D21" s="60">
        <v>1553552</v>
      </c>
      <c r="E21" s="60">
        <v>778862</v>
      </c>
      <c r="H21" s="14"/>
    </row>
    <row r="22" spans="2:17" ht="12.95" customHeight="1" x14ac:dyDescent="0.2">
      <c r="B22" s="27" t="s">
        <v>13</v>
      </c>
      <c r="C22" s="27" t="s">
        <v>27</v>
      </c>
      <c r="D22" s="60">
        <v>115890</v>
      </c>
      <c r="E22" s="60">
        <v>24284</v>
      </c>
      <c r="H22" s="14"/>
    </row>
    <row r="23" spans="2:17" ht="12.95" customHeight="1" x14ac:dyDescent="0.2">
      <c r="B23" s="59" t="s">
        <v>73</v>
      </c>
      <c r="C23" s="27" t="s">
        <v>74</v>
      </c>
      <c r="D23" s="60"/>
      <c r="E23" s="60">
        <v>18122</v>
      </c>
      <c r="H23" s="14"/>
      <c r="I23" s="14"/>
    </row>
    <row r="24" spans="2:17" s="25" customFormat="1" ht="12.95" customHeight="1" x14ac:dyDescent="0.2">
      <c r="B24" s="15" t="s">
        <v>54</v>
      </c>
      <c r="C24" s="10"/>
      <c r="D24" s="10"/>
      <c r="E24" s="16">
        <f>SUM(E6:E23)</f>
        <v>15721157</v>
      </c>
      <c r="H24" s="21"/>
      <c r="I24" s="21"/>
    </row>
    <row r="25" spans="2:17" ht="12.95" customHeight="1" x14ac:dyDescent="0.2">
      <c r="B25" s="17" t="s">
        <v>68</v>
      </c>
      <c r="C25" s="6"/>
      <c r="D25" s="18"/>
      <c r="E25" s="9">
        <f>+E24/1000000</f>
        <v>15.721157</v>
      </c>
      <c r="I25" s="14"/>
    </row>
    <row r="26" spans="2:17" ht="12.95" customHeight="1" x14ac:dyDescent="0.2">
      <c r="B26" s="31"/>
      <c r="D26" s="28"/>
      <c r="E26" s="28"/>
    </row>
    <row r="27" spans="2:17" ht="12.75" customHeight="1" x14ac:dyDescent="0.2">
      <c r="B27" s="31"/>
      <c r="D27" s="28"/>
      <c r="E27" s="28"/>
    </row>
    <row r="28" spans="2:17" ht="12.95" customHeight="1" x14ac:dyDescent="0.2">
      <c r="B28" s="37" t="s">
        <v>85</v>
      </c>
      <c r="C28" s="39"/>
      <c r="D28" s="39"/>
      <c r="E28" s="39"/>
    </row>
    <row r="29" spans="2:17" ht="12.95" customHeight="1" x14ac:dyDescent="0.2">
      <c r="B29" s="29"/>
      <c r="C29" s="39"/>
      <c r="D29" s="39"/>
      <c r="E29" s="39"/>
      <c r="Q29" s="22"/>
    </row>
    <row r="30" spans="2:17" ht="22.5" customHeight="1" x14ac:dyDescent="0.2">
      <c r="B30" s="63" t="s">
        <v>50</v>
      </c>
      <c r="C30" s="63"/>
      <c r="D30" s="63" t="s">
        <v>63</v>
      </c>
      <c r="E30" s="63"/>
      <c r="Q30" s="22"/>
    </row>
    <row r="31" spans="2:17" ht="22.5" x14ac:dyDescent="0.2">
      <c r="B31" s="33" t="s">
        <v>60</v>
      </c>
      <c r="C31" s="33" t="s">
        <v>61</v>
      </c>
      <c r="D31" s="33" t="s">
        <v>62</v>
      </c>
      <c r="E31" s="33" t="s">
        <v>67</v>
      </c>
      <c r="Q31" s="22"/>
    </row>
    <row r="32" spans="2:17" ht="12.95" customHeight="1" x14ac:dyDescent="0.2">
      <c r="B32" s="27" t="s">
        <v>0</v>
      </c>
      <c r="C32" s="27" t="s">
        <v>14</v>
      </c>
      <c r="D32" s="60">
        <v>25415</v>
      </c>
      <c r="E32" s="60">
        <v>15465</v>
      </c>
      <c r="Q32" s="22"/>
    </row>
    <row r="33" spans="2:17" ht="12.95" customHeight="1" x14ac:dyDescent="0.2">
      <c r="B33" s="27">
        <v>124</v>
      </c>
      <c r="C33" s="27" t="s">
        <v>15</v>
      </c>
      <c r="D33" s="60">
        <v>47230</v>
      </c>
      <c r="E33" s="60">
        <v>32416</v>
      </c>
      <c r="Q33" s="22"/>
    </row>
    <row r="34" spans="2:17" ht="12.95" customHeight="1" x14ac:dyDescent="0.2">
      <c r="B34" s="27" t="s">
        <v>2</v>
      </c>
      <c r="C34" s="27" t="s">
        <v>16</v>
      </c>
      <c r="D34" s="60">
        <v>436850</v>
      </c>
      <c r="E34" s="60">
        <v>18187</v>
      </c>
    </row>
    <row r="35" spans="2:17" ht="12.95" customHeight="1" x14ac:dyDescent="0.2">
      <c r="B35" s="27" t="s">
        <v>3</v>
      </c>
      <c r="C35" s="27" t="s">
        <v>17</v>
      </c>
      <c r="D35" s="60">
        <v>58120</v>
      </c>
      <c r="E35" s="60">
        <v>7883</v>
      </c>
    </row>
    <row r="36" spans="2:17" ht="12.95" customHeight="1" x14ac:dyDescent="0.2">
      <c r="B36" s="27" t="s">
        <v>4</v>
      </c>
      <c r="C36" s="27" t="s">
        <v>18</v>
      </c>
      <c r="D36" s="60">
        <v>169027200</v>
      </c>
      <c r="E36" s="60">
        <v>421355</v>
      </c>
    </row>
    <row r="37" spans="2:17" ht="12.95" customHeight="1" x14ac:dyDescent="0.2">
      <c r="B37" s="27" t="s">
        <v>5</v>
      </c>
      <c r="C37" s="27" t="s">
        <v>19</v>
      </c>
      <c r="D37" s="60">
        <v>735000</v>
      </c>
      <c r="E37" s="60">
        <v>4622</v>
      </c>
    </row>
    <row r="38" spans="2:17" ht="12.95" customHeight="1" x14ac:dyDescent="0.2">
      <c r="B38" s="27" t="s">
        <v>6</v>
      </c>
      <c r="C38" s="27" t="s">
        <v>20</v>
      </c>
      <c r="D38" s="60">
        <v>9500</v>
      </c>
      <c r="E38" s="60">
        <v>834</v>
      </c>
    </row>
    <row r="39" spans="2:17" ht="12.95" customHeight="1" x14ac:dyDescent="0.2">
      <c r="B39" s="27" t="s">
        <v>28</v>
      </c>
      <c r="C39" s="27" t="s">
        <v>29</v>
      </c>
      <c r="D39" s="60">
        <v>73370</v>
      </c>
      <c r="E39" s="60">
        <v>727</v>
      </c>
    </row>
    <row r="40" spans="2:17" ht="12.95" customHeight="1" x14ac:dyDescent="0.2">
      <c r="B40" s="27" t="s">
        <v>7</v>
      </c>
      <c r="C40" s="27" t="s">
        <v>21</v>
      </c>
      <c r="D40" s="60">
        <v>11320</v>
      </c>
      <c r="E40" s="60">
        <v>997</v>
      </c>
    </row>
    <row r="41" spans="2:17" ht="12.95" customHeight="1" x14ac:dyDescent="0.2">
      <c r="B41" s="27" t="s">
        <v>8</v>
      </c>
      <c r="C41" s="27" t="s">
        <v>22</v>
      </c>
      <c r="D41" s="60">
        <v>338515</v>
      </c>
      <c r="E41" s="60">
        <v>354002</v>
      </c>
    </row>
    <row r="42" spans="2:17" ht="12.95" customHeight="1" x14ac:dyDescent="0.2">
      <c r="B42" s="27" t="s">
        <v>9</v>
      </c>
      <c r="C42" s="27" t="s">
        <v>23</v>
      </c>
      <c r="D42" s="60">
        <v>180998</v>
      </c>
      <c r="E42" s="60">
        <v>214601</v>
      </c>
    </row>
    <row r="43" spans="2:17" ht="12.95" customHeight="1" x14ac:dyDescent="0.2">
      <c r="B43" s="27" t="s">
        <v>10</v>
      </c>
      <c r="C43" s="27" t="s">
        <v>24</v>
      </c>
      <c r="D43" s="60">
        <v>1019333</v>
      </c>
      <c r="E43" s="60">
        <v>951557</v>
      </c>
    </row>
    <row r="44" spans="2:17" ht="12.95" customHeight="1" x14ac:dyDescent="0.2">
      <c r="B44" s="27" t="s">
        <v>11</v>
      </c>
      <c r="C44" s="27" t="s">
        <v>25</v>
      </c>
      <c r="D44" s="60">
        <v>4337780</v>
      </c>
      <c r="E44" s="60">
        <v>38995</v>
      </c>
    </row>
    <row r="45" spans="2:17" ht="12.95" customHeight="1" x14ac:dyDescent="0.2">
      <c r="B45" s="27" t="s">
        <v>30</v>
      </c>
      <c r="C45" s="27" t="s">
        <v>31</v>
      </c>
      <c r="D45" s="60">
        <v>6607</v>
      </c>
      <c r="E45" s="60">
        <v>1362</v>
      </c>
    </row>
    <row r="46" spans="2:17" ht="12.95" customHeight="1" x14ac:dyDescent="0.2">
      <c r="B46" s="20" t="s">
        <v>32</v>
      </c>
      <c r="C46" s="20" t="s">
        <v>33</v>
      </c>
      <c r="D46" s="60">
        <v>1285</v>
      </c>
      <c r="E46" s="60">
        <v>680</v>
      </c>
    </row>
    <row r="47" spans="2:17" ht="12.95" customHeight="1" x14ac:dyDescent="0.2">
      <c r="B47" s="27" t="s">
        <v>12</v>
      </c>
      <c r="C47" s="27" t="s">
        <v>26</v>
      </c>
      <c r="D47" s="60">
        <v>1415320</v>
      </c>
      <c r="E47" s="60">
        <v>738596</v>
      </c>
    </row>
    <row r="48" spans="2:17" ht="12.95" customHeight="1" x14ac:dyDescent="0.2">
      <c r="B48" s="27" t="s">
        <v>13</v>
      </c>
      <c r="C48" s="27" t="s">
        <v>27</v>
      </c>
      <c r="D48" s="60">
        <v>55060</v>
      </c>
      <c r="E48" s="60">
        <v>13213</v>
      </c>
    </row>
    <row r="49" spans="2:5" ht="12.95" customHeight="1" x14ac:dyDescent="0.2">
      <c r="B49" s="59" t="s">
        <v>73</v>
      </c>
      <c r="C49" s="27" t="s">
        <v>74</v>
      </c>
      <c r="D49" s="60"/>
      <c r="E49" s="60">
        <v>17064</v>
      </c>
    </row>
    <row r="50" spans="2:5" s="25" customFormat="1" ht="12.95" customHeight="1" x14ac:dyDescent="0.2">
      <c r="B50" s="10" t="s">
        <v>54</v>
      </c>
      <c r="C50" s="10"/>
      <c r="D50" s="16"/>
      <c r="E50" s="16">
        <f>SUM(E32:E49)</f>
        <v>2832556</v>
      </c>
    </row>
    <row r="51" spans="2:5" ht="12.95" customHeight="1" x14ac:dyDescent="0.2">
      <c r="B51" s="17" t="s">
        <v>68</v>
      </c>
      <c r="C51" s="6"/>
      <c r="D51" s="18"/>
      <c r="E51" s="9">
        <f>+E50/1000000</f>
        <v>2.8325559999999999</v>
      </c>
    </row>
    <row r="52" spans="2:5" ht="12.95" customHeight="1" x14ac:dyDescent="0.2">
      <c r="B52" s="31"/>
      <c r="D52" s="28"/>
      <c r="E52" s="28"/>
    </row>
    <row r="53" spans="2:5" ht="12.95" customHeight="1" x14ac:dyDescent="0.2">
      <c r="B53" s="31"/>
      <c r="D53" s="28"/>
      <c r="E53" s="28"/>
    </row>
    <row r="54" spans="2:5" ht="12.95" customHeight="1" x14ac:dyDescent="0.2">
      <c r="B54" s="34" t="s">
        <v>86</v>
      </c>
      <c r="C54" s="39"/>
      <c r="D54" s="39"/>
      <c r="E54" s="39"/>
    </row>
    <row r="55" spans="2:5" ht="12.95" customHeight="1" x14ac:dyDescent="0.2">
      <c r="B55" s="32"/>
      <c r="C55" s="39"/>
      <c r="D55" s="39"/>
      <c r="E55" s="39"/>
    </row>
    <row r="56" spans="2:5" ht="22.5" customHeight="1" x14ac:dyDescent="0.2">
      <c r="B56" s="63" t="s">
        <v>50</v>
      </c>
      <c r="C56" s="63"/>
      <c r="D56" s="63" t="s">
        <v>64</v>
      </c>
      <c r="E56" s="63"/>
    </row>
    <row r="57" spans="2:5" ht="22.5" x14ac:dyDescent="0.2">
      <c r="B57" s="33" t="s">
        <v>60</v>
      </c>
      <c r="C57" s="33" t="s">
        <v>61</v>
      </c>
      <c r="D57" s="33" t="s">
        <v>65</v>
      </c>
      <c r="E57" s="33" t="s">
        <v>67</v>
      </c>
    </row>
    <row r="58" spans="2:5" ht="12.95" customHeight="1" x14ac:dyDescent="0.2">
      <c r="B58" s="27" t="s">
        <v>0</v>
      </c>
      <c r="C58" s="27" t="s">
        <v>14</v>
      </c>
      <c r="D58" s="36">
        <v>0</v>
      </c>
      <c r="E58" s="36">
        <v>0</v>
      </c>
    </row>
    <row r="59" spans="2:5" ht="12.95" customHeight="1" x14ac:dyDescent="0.2">
      <c r="B59" s="27">
        <v>124</v>
      </c>
      <c r="C59" s="27" t="s">
        <v>15</v>
      </c>
      <c r="D59" s="36">
        <v>0</v>
      </c>
      <c r="E59" s="36">
        <v>0</v>
      </c>
    </row>
    <row r="60" spans="2:5" ht="12.95" customHeight="1" x14ac:dyDescent="0.2">
      <c r="B60" s="27" t="s">
        <v>2</v>
      </c>
      <c r="C60" s="27" t="s">
        <v>16</v>
      </c>
      <c r="D60" s="36">
        <v>0</v>
      </c>
      <c r="E60" s="36">
        <v>0</v>
      </c>
    </row>
    <row r="61" spans="2:5" ht="12.95" customHeight="1" x14ac:dyDescent="0.2">
      <c r="B61" s="27" t="s">
        <v>3</v>
      </c>
      <c r="C61" s="27" t="s">
        <v>17</v>
      </c>
      <c r="D61" s="36">
        <v>0</v>
      </c>
      <c r="E61" s="36">
        <v>0</v>
      </c>
    </row>
    <row r="62" spans="2:5" ht="12.95" customHeight="1" x14ac:dyDescent="0.2">
      <c r="B62" s="27" t="s">
        <v>4</v>
      </c>
      <c r="C62" s="27" t="s">
        <v>18</v>
      </c>
      <c r="D62" s="36">
        <v>0</v>
      </c>
      <c r="E62" s="36">
        <v>0</v>
      </c>
    </row>
    <row r="63" spans="2:5" ht="12.95" customHeight="1" x14ac:dyDescent="0.2">
      <c r="B63" s="27" t="s">
        <v>5</v>
      </c>
      <c r="C63" s="27" t="s">
        <v>19</v>
      </c>
      <c r="D63" s="36">
        <v>0</v>
      </c>
      <c r="E63" s="36">
        <v>0</v>
      </c>
    </row>
    <row r="64" spans="2:5" ht="12.95" customHeight="1" x14ac:dyDescent="0.2">
      <c r="B64" s="27" t="s">
        <v>6</v>
      </c>
      <c r="C64" s="27" t="s">
        <v>20</v>
      </c>
      <c r="D64" s="36">
        <v>0</v>
      </c>
      <c r="E64" s="36">
        <v>0</v>
      </c>
    </row>
    <row r="65" spans="2:5" ht="12.95" customHeight="1" x14ac:dyDescent="0.2">
      <c r="B65" s="27" t="s">
        <v>7</v>
      </c>
      <c r="C65" s="27" t="s">
        <v>21</v>
      </c>
      <c r="D65" s="36">
        <v>0</v>
      </c>
      <c r="E65" s="36">
        <v>0</v>
      </c>
    </row>
    <row r="66" spans="2:5" ht="12.95" customHeight="1" x14ac:dyDescent="0.2">
      <c r="B66" s="27" t="s">
        <v>8</v>
      </c>
      <c r="C66" s="27" t="s">
        <v>22</v>
      </c>
      <c r="D66" s="36">
        <v>0</v>
      </c>
      <c r="E66" s="36">
        <v>0</v>
      </c>
    </row>
    <row r="67" spans="2:5" ht="12.95" customHeight="1" x14ac:dyDescent="0.2">
      <c r="B67" s="27" t="s">
        <v>9</v>
      </c>
      <c r="C67" s="27" t="s">
        <v>23</v>
      </c>
      <c r="D67" s="36">
        <v>0</v>
      </c>
      <c r="E67" s="36">
        <v>0</v>
      </c>
    </row>
    <row r="68" spans="2:5" ht="12.95" customHeight="1" x14ac:dyDescent="0.2">
      <c r="B68" s="27" t="s">
        <v>10</v>
      </c>
      <c r="C68" s="27" t="s">
        <v>24</v>
      </c>
      <c r="D68" s="36">
        <v>0</v>
      </c>
      <c r="E68" s="36">
        <v>0</v>
      </c>
    </row>
    <row r="69" spans="2:5" ht="12.95" customHeight="1" x14ac:dyDescent="0.2">
      <c r="B69" s="27" t="s">
        <v>11</v>
      </c>
      <c r="C69" s="27" t="s">
        <v>25</v>
      </c>
      <c r="D69" s="36">
        <v>0</v>
      </c>
      <c r="E69" s="36">
        <v>0</v>
      </c>
    </row>
    <row r="70" spans="2:5" ht="12.95" customHeight="1" x14ac:dyDescent="0.2">
      <c r="B70" s="27" t="s">
        <v>12</v>
      </c>
      <c r="C70" s="27" t="s">
        <v>26</v>
      </c>
      <c r="D70" s="36">
        <v>0</v>
      </c>
      <c r="E70" s="36">
        <v>0</v>
      </c>
    </row>
    <row r="71" spans="2:5" ht="12.95" customHeight="1" x14ac:dyDescent="0.2">
      <c r="B71" s="27" t="s">
        <v>13</v>
      </c>
      <c r="C71" s="27" t="s">
        <v>27</v>
      </c>
      <c r="D71" s="36">
        <v>0</v>
      </c>
      <c r="E71" s="36">
        <v>0</v>
      </c>
    </row>
    <row r="72" spans="2:5" ht="12.95" customHeight="1" x14ac:dyDescent="0.2">
      <c r="B72" s="59" t="s">
        <v>73</v>
      </c>
      <c r="C72" s="27" t="s">
        <v>74</v>
      </c>
      <c r="D72" s="36"/>
      <c r="E72" s="36">
        <v>0</v>
      </c>
    </row>
    <row r="73" spans="2:5" s="25" customFormat="1" ht="12.95" customHeight="1" x14ac:dyDescent="0.2">
      <c r="B73" s="10" t="s">
        <v>54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68</v>
      </c>
      <c r="C74" s="6"/>
      <c r="D74" s="18"/>
      <c r="E74" s="9">
        <f>+E73/1000000</f>
        <v>0</v>
      </c>
    </row>
    <row r="75" spans="2:5" ht="12.95" customHeight="1" x14ac:dyDescent="0.2">
      <c r="B75" s="31"/>
      <c r="D75" s="36"/>
      <c r="E75" s="36"/>
    </row>
    <row r="76" spans="2:5" ht="12.95" customHeight="1" x14ac:dyDescent="0.2">
      <c r="B76" s="31"/>
      <c r="D76" s="36"/>
      <c r="E76" s="36"/>
    </row>
    <row r="77" spans="2:5" ht="12.95" customHeight="1" x14ac:dyDescent="0.2">
      <c r="B77" s="37" t="s">
        <v>87</v>
      </c>
      <c r="C77" s="39"/>
      <c r="D77" s="36"/>
      <c r="E77" s="36"/>
    </row>
    <row r="78" spans="2:5" ht="12.95" customHeight="1" x14ac:dyDescent="0.2">
      <c r="B78" s="38" t="s">
        <v>69</v>
      </c>
      <c r="C78" s="39"/>
      <c r="D78" s="36"/>
      <c r="E78" s="36"/>
    </row>
    <row r="79" spans="2:5" ht="12.95" customHeight="1" x14ac:dyDescent="0.2">
      <c r="B79" s="62"/>
      <c r="C79" s="62"/>
      <c r="D79" s="62"/>
      <c r="E79" s="62"/>
    </row>
    <row r="80" spans="2:5" ht="12.95" customHeight="1" x14ac:dyDescent="0.2">
      <c r="B80" s="52" t="s">
        <v>46</v>
      </c>
      <c r="C80" s="53"/>
      <c r="D80" s="53"/>
      <c r="E80" s="14">
        <f>+E25+E74</f>
        <v>15.721157</v>
      </c>
    </row>
    <row r="81" spans="2:5" ht="12.95" customHeight="1" x14ac:dyDescent="0.2">
      <c r="B81" s="24" t="s">
        <v>57</v>
      </c>
      <c r="C81" s="11"/>
      <c r="D81" s="11"/>
      <c r="E81" s="19">
        <f>+E51</f>
        <v>2.8325559999999999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B6:B22 A32:B48 A58:B71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F6D1D-0B3C-4CBC-99C2-3333B3C67D68}">
  <dimension ref="B2:Q81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30" customWidth="1"/>
    <col min="2" max="2" width="10.33203125" style="30" customWidth="1"/>
    <col min="3" max="3" width="11.33203125" style="30" customWidth="1"/>
    <col min="4" max="4" width="13.83203125" style="30" customWidth="1"/>
    <col min="5" max="5" width="14.1640625" style="30" customWidth="1"/>
    <col min="6" max="6" width="10.33203125" style="30" customWidth="1"/>
    <col min="7" max="7" width="11.5" style="30" customWidth="1"/>
    <col min="8" max="9" width="17.83203125" style="30" customWidth="1"/>
    <col min="10" max="16384" width="9.33203125" style="30"/>
  </cols>
  <sheetData>
    <row r="2" spans="2:5" ht="12.95" customHeight="1" x14ac:dyDescent="0.2">
      <c r="B2" s="26" t="s">
        <v>88</v>
      </c>
      <c r="C2" s="39"/>
      <c r="D2" s="39"/>
      <c r="E2" s="39"/>
    </row>
    <row r="3" spans="2:5" ht="12.95" customHeight="1" x14ac:dyDescent="0.2">
      <c r="B3" s="32"/>
      <c r="C3" s="39"/>
      <c r="D3" s="39"/>
      <c r="E3" s="39"/>
    </row>
    <row r="4" spans="2:5" ht="22.5" customHeight="1" x14ac:dyDescent="0.2">
      <c r="B4" s="63" t="s">
        <v>50</v>
      </c>
      <c r="C4" s="63"/>
      <c r="D4" s="63" t="s">
        <v>59</v>
      </c>
      <c r="E4" s="63"/>
    </row>
    <row r="5" spans="2:5" ht="22.5" customHeight="1" x14ac:dyDescent="0.2">
      <c r="B5" s="33" t="s">
        <v>60</v>
      </c>
      <c r="C5" s="33" t="s">
        <v>61</v>
      </c>
      <c r="D5" s="33" t="s">
        <v>62</v>
      </c>
      <c r="E5" s="33" t="s">
        <v>67</v>
      </c>
    </row>
    <row r="6" spans="2:5" ht="12.95" customHeight="1" x14ac:dyDescent="0.2">
      <c r="B6" s="27" t="s">
        <v>0</v>
      </c>
      <c r="C6" s="27" t="s">
        <v>14</v>
      </c>
      <c r="D6" s="60">
        <v>905060</v>
      </c>
      <c r="E6" s="60">
        <v>527927</v>
      </c>
    </row>
    <row r="7" spans="2:5" ht="12.95" customHeight="1" x14ac:dyDescent="0.2">
      <c r="B7" s="27" t="s">
        <v>1</v>
      </c>
      <c r="C7" s="27" t="s">
        <v>15</v>
      </c>
      <c r="D7" s="60">
        <v>653972</v>
      </c>
      <c r="E7" s="60">
        <v>430536</v>
      </c>
    </row>
    <row r="8" spans="2:5" ht="12.95" customHeight="1" x14ac:dyDescent="0.2">
      <c r="B8" s="27" t="s">
        <v>2</v>
      </c>
      <c r="C8" s="27" t="s">
        <v>16</v>
      </c>
      <c r="D8" s="60">
        <v>6447300</v>
      </c>
      <c r="E8" s="60">
        <v>249160</v>
      </c>
    </row>
    <row r="9" spans="2:5" ht="12.95" customHeight="1" x14ac:dyDescent="0.2">
      <c r="B9" s="27" t="s">
        <v>3</v>
      </c>
      <c r="C9" s="27" t="s">
        <v>17</v>
      </c>
      <c r="D9" s="60">
        <v>26800</v>
      </c>
      <c r="E9" s="60">
        <v>2570</v>
      </c>
    </row>
    <row r="10" spans="2:5" ht="12.95" customHeight="1" x14ac:dyDescent="0.2">
      <c r="B10" s="27" t="s">
        <v>4</v>
      </c>
      <c r="C10" s="27" t="s">
        <v>18</v>
      </c>
      <c r="D10" s="60">
        <v>154765699</v>
      </c>
      <c r="E10" s="60">
        <v>376649</v>
      </c>
    </row>
    <row r="11" spans="2:5" ht="12.95" customHeight="1" x14ac:dyDescent="0.2">
      <c r="B11" s="27" t="s">
        <v>5</v>
      </c>
      <c r="C11" s="27" t="s">
        <v>19</v>
      </c>
      <c r="D11" s="60">
        <v>1809000</v>
      </c>
      <c r="E11" s="60">
        <v>9930</v>
      </c>
    </row>
    <row r="12" spans="2:5" ht="12.95" customHeight="1" x14ac:dyDescent="0.2">
      <c r="B12" s="27" t="s">
        <v>6</v>
      </c>
      <c r="C12" s="27" t="s">
        <v>20</v>
      </c>
      <c r="D12" s="60">
        <v>166050</v>
      </c>
      <c r="E12" s="60">
        <v>10272</v>
      </c>
    </row>
    <row r="13" spans="2:5" ht="12.95" customHeight="1" x14ac:dyDescent="0.2">
      <c r="B13" s="27" t="s">
        <v>28</v>
      </c>
      <c r="C13" s="27" t="s">
        <v>29</v>
      </c>
      <c r="D13" s="60">
        <v>158050</v>
      </c>
      <c r="E13" s="61">
        <v>1126</v>
      </c>
    </row>
    <row r="14" spans="2:5" ht="12.95" customHeight="1" x14ac:dyDescent="0.2">
      <c r="B14" s="27" t="s">
        <v>7</v>
      </c>
      <c r="C14" s="27" t="s">
        <v>21</v>
      </c>
      <c r="D14" s="60">
        <v>169800</v>
      </c>
      <c r="E14" s="60">
        <v>10656</v>
      </c>
    </row>
    <row r="15" spans="2:5" ht="12.95" customHeight="1" x14ac:dyDescent="0.2">
      <c r="B15" s="27" t="s">
        <v>8</v>
      </c>
      <c r="C15" s="27" t="s">
        <v>22</v>
      </c>
      <c r="D15" s="60">
        <v>3559791</v>
      </c>
      <c r="E15" s="60">
        <v>3548122</v>
      </c>
    </row>
    <row r="16" spans="2:5" ht="12.95" customHeight="1" x14ac:dyDescent="0.2">
      <c r="B16" s="27" t="s">
        <v>9</v>
      </c>
      <c r="C16" s="27" t="s">
        <v>23</v>
      </c>
      <c r="D16" s="60">
        <v>520400</v>
      </c>
      <c r="E16" s="60">
        <v>583988</v>
      </c>
    </row>
    <row r="17" spans="2:17" ht="12.95" customHeight="1" x14ac:dyDescent="0.2">
      <c r="B17" s="27" t="s">
        <v>10</v>
      </c>
      <c r="C17" s="27" t="s">
        <v>24</v>
      </c>
      <c r="D17" s="60">
        <v>12773082</v>
      </c>
      <c r="E17" s="60">
        <v>11627626</v>
      </c>
    </row>
    <row r="18" spans="2:17" ht="12.95" customHeight="1" x14ac:dyDescent="0.2">
      <c r="B18" s="27" t="s">
        <v>11</v>
      </c>
      <c r="C18" s="27" t="s">
        <v>25</v>
      </c>
      <c r="D18" s="60">
        <v>3017900</v>
      </c>
      <c r="E18" s="60">
        <v>21971</v>
      </c>
    </row>
    <row r="19" spans="2:17" ht="12.95" customHeight="1" x14ac:dyDescent="0.2">
      <c r="B19" s="27" t="s">
        <v>30</v>
      </c>
      <c r="C19" s="27" t="s">
        <v>31</v>
      </c>
      <c r="D19" s="60">
        <v>5723</v>
      </c>
      <c r="E19" s="60">
        <v>948</v>
      </c>
    </row>
    <row r="20" spans="2:17" ht="12.95" customHeight="1" x14ac:dyDescent="0.2">
      <c r="B20" s="27" t="s">
        <v>32</v>
      </c>
      <c r="C20" s="27" t="s">
        <v>33</v>
      </c>
      <c r="D20" s="60">
        <v>3125</v>
      </c>
      <c r="E20" s="60">
        <v>1339</v>
      </c>
    </row>
    <row r="21" spans="2:17" ht="12.95" customHeight="1" x14ac:dyDescent="0.2">
      <c r="B21" s="27" t="s">
        <v>12</v>
      </c>
      <c r="C21" s="27" t="s">
        <v>26</v>
      </c>
      <c r="D21" s="60">
        <v>1622896</v>
      </c>
      <c r="E21" s="60">
        <v>811910</v>
      </c>
      <c r="H21" s="14"/>
    </row>
    <row r="22" spans="2:17" ht="12.95" customHeight="1" x14ac:dyDescent="0.2">
      <c r="B22" s="27" t="s">
        <v>13</v>
      </c>
      <c r="C22" s="27" t="s">
        <v>27</v>
      </c>
      <c r="D22" s="60">
        <v>99480</v>
      </c>
      <c r="E22" s="60">
        <v>20868</v>
      </c>
      <c r="H22" s="14"/>
    </row>
    <row r="23" spans="2:17" ht="12.95" customHeight="1" x14ac:dyDescent="0.2">
      <c r="B23" s="59" t="s">
        <v>73</v>
      </c>
      <c r="C23" s="27" t="s">
        <v>74</v>
      </c>
      <c r="D23" s="60"/>
      <c r="E23" s="60">
        <v>28971</v>
      </c>
      <c r="H23" s="14"/>
      <c r="I23" s="14"/>
    </row>
    <row r="24" spans="2:17" s="25" customFormat="1" ht="12.95" customHeight="1" x14ac:dyDescent="0.2">
      <c r="B24" s="15" t="s">
        <v>54</v>
      </c>
      <c r="C24" s="10"/>
      <c r="D24" s="10"/>
      <c r="E24" s="16">
        <f>SUM(E6:E23)</f>
        <v>18264569</v>
      </c>
      <c r="H24" s="21"/>
      <c r="I24" s="21"/>
    </row>
    <row r="25" spans="2:17" ht="12.95" customHeight="1" x14ac:dyDescent="0.2">
      <c r="B25" s="17" t="s">
        <v>68</v>
      </c>
      <c r="C25" s="6"/>
      <c r="D25" s="18"/>
      <c r="E25" s="9">
        <f>+E24/1000000</f>
        <v>18.264569000000002</v>
      </c>
      <c r="I25" s="14"/>
    </row>
    <row r="26" spans="2:17" ht="12.95" customHeight="1" x14ac:dyDescent="0.2">
      <c r="B26" s="31"/>
      <c r="D26" s="28"/>
      <c r="E26" s="28"/>
    </row>
    <row r="27" spans="2:17" ht="12.75" customHeight="1" x14ac:dyDescent="0.2">
      <c r="B27" s="31"/>
      <c r="D27" s="28"/>
      <c r="E27" s="28"/>
    </row>
    <row r="28" spans="2:17" ht="12.95" customHeight="1" x14ac:dyDescent="0.2">
      <c r="B28" s="37" t="s">
        <v>89</v>
      </c>
      <c r="C28" s="39"/>
      <c r="D28" s="39"/>
      <c r="E28" s="39"/>
    </row>
    <row r="29" spans="2:17" ht="12.95" customHeight="1" x14ac:dyDescent="0.2">
      <c r="B29" s="29"/>
      <c r="C29" s="39"/>
      <c r="D29" s="39"/>
      <c r="E29" s="39"/>
      <c r="Q29" s="22"/>
    </row>
    <row r="30" spans="2:17" ht="22.5" customHeight="1" x14ac:dyDescent="0.2">
      <c r="B30" s="63" t="s">
        <v>50</v>
      </c>
      <c r="C30" s="63"/>
      <c r="D30" s="63" t="s">
        <v>63</v>
      </c>
      <c r="E30" s="63"/>
      <c r="Q30" s="22"/>
    </row>
    <row r="31" spans="2:17" ht="22.5" x14ac:dyDescent="0.2">
      <c r="B31" s="33" t="s">
        <v>60</v>
      </c>
      <c r="C31" s="33" t="s">
        <v>61</v>
      </c>
      <c r="D31" s="33" t="s">
        <v>62</v>
      </c>
      <c r="E31" s="33" t="s">
        <v>67</v>
      </c>
      <c r="Q31" s="22"/>
    </row>
    <row r="32" spans="2:17" ht="12.95" customHeight="1" x14ac:dyDescent="0.2">
      <c r="B32" s="27" t="s">
        <v>0</v>
      </c>
      <c r="C32" s="27" t="s">
        <v>14</v>
      </c>
      <c r="D32" s="60">
        <v>62865</v>
      </c>
      <c r="E32" s="60">
        <v>38028</v>
      </c>
      <c r="Q32" s="22"/>
    </row>
    <row r="33" spans="2:17" ht="12.95" customHeight="1" x14ac:dyDescent="0.2">
      <c r="B33" s="27">
        <v>124</v>
      </c>
      <c r="C33" s="27" t="s">
        <v>15</v>
      </c>
      <c r="D33" s="60">
        <v>51800</v>
      </c>
      <c r="E33" s="60">
        <v>35393</v>
      </c>
      <c r="Q33" s="22"/>
    </row>
    <row r="34" spans="2:17" ht="12.95" customHeight="1" x14ac:dyDescent="0.2">
      <c r="B34" s="27" t="s">
        <v>2</v>
      </c>
      <c r="C34" s="27" t="s">
        <v>16</v>
      </c>
      <c r="D34" s="60">
        <v>534050</v>
      </c>
      <c r="E34" s="60">
        <v>22151</v>
      </c>
    </row>
    <row r="35" spans="2:17" ht="12.95" customHeight="1" x14ac:dyDescent="0.2">
      <c r="B35" s="27" t="s">
        <v>3</v>
      </c>
      <c r="C35" s="27" t="s">
        <v>17</v>
      </c>
      <c r="D35" s="60">
        <v>52750</v>
      </c>
      <c r="E35" s="60">
        <v>7147</v>
      </c>
    </row>
    <row r="36" spans="2:17" ht="12.95" customHeight="1" x14ac:dyDescent="0.2">
      <c r="B36" s="27" t="s">
        <v>4</v>
      </c>
      <c r="C36" s="27" t="s">
        <v>18</v>
      </c>
      <c r="D36" s="60">
        <v>141960399</v>
      </c>
      <c r="E36" s="60">
        <v>356220</v>
      </c>
    </row>
    <row r="37" spans="2:17" ht="12.95" customHeight="1" x14ac:dyDescent="0.2">
      <c r="B37" s="27" t="s">
        <v>5</v>
      </c>
      <c r="C37" s="27" t="s">
        <v>19</v>
      </c>
      <c r="D37" s="60">
        <v>410000</v>
      </c>
      <c r="E37" s="60">
        <v>2563</v>
      </c>
    </row>
    <row r="38" spans="2:17" ht="12.95" customHeight="1" x14ac:dyDescent="0.2">
      <c r="B38" s="27" t="s">
        <v>6</v>
      </c>
      <c r="C38" s="27" t="s">
        <v>20</v>
      </c>
      <c r="D38" s="60">
        <v>31500</v>
      </c>
      <c r="E38" s="60">
        <v>2702</v>
      </c>
    </row>
    <row r="39" spans="2:17" ht="12.95" customHeight="1" x14ac:dyDescent="0.2">
      <c r="B39" s="27" t="s">
        <v>28</v>
      </c>
      <c r="C39" s="27" t="s">
        <v>29</v>
      </c>
      <c r="D39" s="60">
        <v>484650</v>
      </c>
      <c r="E39" s="60">
        <v>4707</v>
      </c>
    </row>
    <row r="40" spans="2:17" ht="12.95" customHeight="1" x14ac:dyDescent="0.2">
      <c r="B40" s="27" t="s">
        <v>7</v>
      </c>
      <c r="C40" s="27" t="s">
        <v>21</v>
      </c>
      <c r="D40" s="60">
        <v>25210</v>
      </c>
      <c r="E40" s="60">
        <v>2215</v>
      </c>
    </row>
    <row r="41" spans="2:17" ht="12.95" customHeight="1" x14ac:dyDescent="0.2">
      <c r="B41" s="27" t="s">
        <v>8</v>
      </c>
      <c r="C41" s="27" t="s">
        <v>22</v>
      </c>
      <c r="D41" s="60">
        <v>299491</v>
      </c>
      <c r="E41" s="60">
        <v>310204</v>
      </c>
    </row>
    <row r="42" spans="2:17" ht="12.95" customHeight="1" x14ac:dyDescent="0.2">
      <c r="B42" s="27" t="s">
        <v>9</v>
      </c>
      <c r="C42" s="27" t="s">
        <v>23</v>
      </c>
      <c r="D42" s="60">
        <v>193543</v>
      </c>
      <c r="E42" s="60">
        <v>229952</v>
      </c>
    </row>
    <row r="43" spans="2:17" ht="12.95" customHeight="1" x14ac:dyDescent="0.2">
      <c r="B43" s="27" t="s">
        <v>10</v>
      </c>
      <c r="C43" s="27" t="s">
        <v>24</v>
      </c>
      <c r="D43" s="60">
        <v>659728</v>
      </c>
      <c r="E43" s="60">
        <v>623438</v>
      </c>
    </row>
    <row r="44" spans="2:17" ht="12.95" customHeight="1" x14ac:dyDescent="0.2">
      <c r="B44" s="27" t="s">
        <v>11</v>
      </c>
      <c r="C44" s="27" t="s">
        <v>25</v>
      </c>
      <c r="D44" s="60">
        <v>2733690</v>
      </c>
      <c r="E44" s="60">
        <v>24656</v>
      </c>
    </row>
    <row r="45" spans="2:17" ht="12.95" customHeight="1" x14ac:dyDescent="0.2">
      <c r="B45" s="27" t="s">
        <v>30</v>
      </c>
      <c r="C45" s="27" t="s">
        <v>31</v>
      </c>
      <c r="D45" s="60">
        <v>8551</v>
      </c>
      <c r="E45" s="60">
        <v>1750</v>
      </c>
    </row>
    <row r="46" spans="2:17" ht="12.95" customHeight="1" x14ac:dyDescent="0.2">
      <c r="B46" s="20" t="s">
        <v>32</v>
      </c>
      <c r="C46" s="20" t="s">
        <v>33</v>
      </c>
      <c r="D46" s="60">
        <v>2755</v>
      </c>
      <c r="E46" s="60">
        <v>1458</v>
      </c>
    </row>
    <row r="47" spans="2:17" ht="12.95" customHeight="1" x14ac:dyDescent="0.2">
      <c r="B47" s="27" t="s">
        <v>12</v>
      </c>
      <c r="C47" s="27" t="s">
        <v>26</v>
      </c>
      <c r="D47" s="60">
        <v>1553692</v>
      </c>
      <c r="E47" s="60">
        <v>808899</v>
      </c>
    </row>
    <row r="48" spans="2:17" ht="12.95" customHeight="1" x14ac:dyDescent="0.2">
      <c r="B48" s="27" t="s">
        <v>13</v>
      </c>
      <c r="C48" s="27" t="s">
        <v>27</v>
      </c>
      <c r="D48" s="60">
        <v>61790</v>
      </c>
      <c r="E48" s="60">
        <v>14857</v>
      </c>
    </row>
    <row r="49" spans="2:5" ht="12.95" customHeight="1" x14ac:dyDescent="0.2">
      <c r="B49" s="59" t="s">
        <v>73</v>
      </c>
      <c r="C49" s="27" t="s">
        <v>74</v>
      </c>
      <c r="D49" s="60"/>
      <c r="E49" s="60">
        <v>27463</v>
      </c>
    </row>
    <row r="50" spans="2:5" s="25" customFormat="1" ht="12.95" customHeight="1" x14ac:dyDescent="0.2">
      <c r="B50" s="10" t="s">
        <v>54</v>
      </c>
      <c r="C50" s="10"/>
      <c r="D50" s="16"/>
      <c r="E50" s="16">
        <f>SUM(E32:E49)</f>
        <v>2513803</v>
      </c>
    </row>
    <row r="51" spans="2:5" ht="12.95" customHeight="1" x14ac:dyDescent="0.2">
      <c r="B51" s="17" t="s">
        <v>68</v>
      </c>
      <c r="C51" s="6"/>
      <c r="D51" s="18"/>
      <c r="E51" s="9">
        <f>+E50/1000000</f>
        <v>2.5138029999999998</v>
      </c>
    </row>
    <row r="52" spans="2:5" ht="12.95" customHeight="1" x14ac:dyDescent="0.2">
      <c r="B52" s="31"/>
      <c r="D52" s="28"/>
      <c r="E52" s="28"/>
    </row>
    <row r="53" spans="2:5" ht="12.95" customHeight="1" x14ac:dyDescent="0.2">
      <c r="B53" s="31"/>
      <c r="D53" s="28"/>
      <c r="E53" s="28"/>
    </row>
    <row r="54" spans="2:5" ht="12.95" customHeight="1" x14ac:dyDescent="0.2">
      <c r="B54" s="34" t="s">
        <v>90</v>
      </c>
      <c r="C54" s="39"/>
      <c r="D54" s="39"/>
      <c r="E54" s="39"/>
    </row>
    <row r="55" spans="2:5" ht="12.95" customHeight="1" x14ac:dyDescent="0.2">
      <c r="B55" s="32"/>
      <c r="C55" s="39"/>
      <c r="D55" s="39"/>
      <c r="E55" s="39"/>
    </row>
    <row r="56" spans="2:5" ht="22.5" customHeight="1" x14ac:dyDescent="0.2">
      <c r="B56" s="63" t="s">
        <v>50</v>
      </c>
      <c r="C56" s="63"/>
      <c r="D56" s="63" t="s">
        <v>64</v>
      </c>
      <c r="E56" s="63"/>
    </row>
    <row r="57" spans="2:5" ht="22.5" x14ac:dyDescent="0.2">
      <c r="B57" s="33" t="s">
        <v>60</v>
      </c>
      <c r="C57" s="33" t="s">
        <v>61</v>
      </c>
      <c r="D57" s="33" t="s">
        <v>65</v>
      </c>
      <c r="E57" s="33" t="s">
        <v>67</v>
      </c>
    </row>
    <row r="58" spans="2:5" ht="12.95" customHeight="1" x14ac:dyDescent="0.2">
      <c r="B58" s="27" t="s">
        <v>0</v>
      </c>
      <c r="C58" s="27" t="s">
        <v>14</v>
      </c>
      <c r="D58" s="36">
        <v>0</v>
      </c>
      <c r="E58" s="36">
        <v>0</v>
      </c>
    </row>
    <row r="59" spans="2:5" ht="12.95" customHeight="1" x14ac:dyDescent="0.2">
      <c r="B59" s="27">
        <v>124</v>
      </c>
      <c r="C59" s="27" t="s">
        <v>15</v>
      </c>
      <c r="D59" s="36">
        <v>0</v>
      </c>
      <c r="E59" s="36">
        <v>0</v>
      </c>
    </row>
    <row r="60" spans="2:5" ht="12.95" customHeight="1" x14ac:dyDescent="0.2">
      <c r="B60" s="27" t="s">
        <v>2</v>
      </c>
      <c r="C60" s="27" t="s">
        <v>16</v>
      </c>
      <c r="D60" s="36">
        <v>0</v>
      </c>
      <c r="E60" s="36">
        <v>0</v>
      </c>
    </row>
    <row r="61" spans="2:5" ht="12.95" customHeight="1" x14ac:dyDescent="0.2">
      <c r="B61" s="27" t="s">
        <v>3</v>
      </c>
      <c r="C61" s="27" t="s">
        <v>17</v>
      </c>
      <c r="D61" s="36">
        <v>0</v>
      </c>
      <c r="E61" s="36">
        <v>0</v>
      </c>
    </row>
    <row r="62" spans="2:5" ht="12.95" customHeight="1" x14ac:dyDescent="0.2">
      <c r="B62" s="27" t="s">
        <v>4</v>
      </c>
      <c r="C62" s="27" t="s">
        <v>18</v>
      </c>
      <c r="D62" s="36">
        <v>0</v>
      </c>
      <c r="E62" s="36">
        <v>0</v>
      </c>
    </row>
    <row r="63" spans="2:5" ht="12.95" customHeight="1" x14ac:dyDescent="0.2">
      <c r="B63" s="27" t="s">
        <v>5</v>
      </c>
      <c r="C63" s="27" t="s">
        <v>19</v>
      </c>
      <c r="D63" s="36">
        <v>0</v>
      </c>
      <c r="E63" s="36">
        <v>0</v>
      </c>
    </row>
    <row r="64" spans="2:5" ht="12.95" customHeight="1" x14ac:dyDescent="0.2">
      <c r="B64" s="27" t="s">
        <v>6</v>
      </c>
      <c r="C64" s="27" t="s">
        <v>20</v>
      </c>
      <c r="D64" s="36">
        <v>0</v>
      </c>
      <c r="E64" s="36">
        <v>0</v>
      </c>
    </row>
    <row r="65" spans="2:5" ht="12.95" customHeight="1" x14ac:dyDescent="0.2">
      <c r="B65" s="27" t="s">
        <v>7</v>
      </c>
      <c r="C65" s="27" t="s">
        <v>21</v>
      </c>
      <c r="D65" s="36">
        <v>0</v>
      </c>
      <c r="E65" s="36">
        <v>0</v>
      </c>
    </row>
    <row r="66" spans="2:5" ht="12.95" customHeight="1" x14ac:dyDescent="0.2">
      <c r="B66" s="27" t="s">
        <v>8</v>
      </c>
      <c r="C66" s="27" t="s">
        <v>22</v>
      </c>
      <c r="D66" s="36">
        <v>0</v>
      </c>
      <c r="E66" s="36">
        <v>0</v>
      </c>
    </row>
    <row r="67" spans="2:5" ht="12.95" customHeight="1" x14ac:dyDescent="0.2">
      <c r="B67" s="27" t="s">
        <v>9</v>
      </c>
      <c r="C67" s="27" t="s">
        <v>23</v>
      </c>
      <c r="D67" s="36">
        <v>0</v>
      </c>
      <c r="E67" s="36">
        <v>0</v>
      </c>
    </row>
    <row r="68" spans="2:5" ht="12.95" customHeight="1" x14ac:dyDescent="0.2">
      <c r="B68" s="27" t="s">
        <v>10</v>
      </c>
      <c r="C68" s="27" t="s">
        <v>24</v>
      </c>
      <c r="D68" s="36">
        <v>0</v>
      </c>
      <c r="E68" s="36">
        <v>0</v>
      </c>
    </row>
    <row r="69" spans="2:5" ht="12.95" customHeight="1" x14ac:dyDescent="0.2">
      <c r="B69" s="27" t="s">
        <v>11</v>
      </c>
      <c r="C69" s="27" t="s">
        <v>25</v>
      </c>
      <c r="D69" s="36">
        <v>0</v>
      </c>
      <c r="E69" s="36">
        <v>0</v>
      </c>
    </row>
    <row r="70" spans="2:5" ht="12.95" customHeight="1" x14ac:dyDescent="0.2">
      <c r="B70" s="27" t="s">
        <v>12</v>
      </c>
      <c r="C70" s="27" t="s">
        <v>26</v>
      </c>
      <c r="D70" s="36">
        <v>0</v>
      </c>
      <c r="E70" s="36">
        <v>0</v>
      </c>
    </row>
    <row r="71" spans="2:5" ht="12.95" customHeight="1" x14ac:dyDescent="0.2">
      <c r="B71" s="27" t="s">
        <v>13</v>
      </c>
      <c r="C71" s="27" t="s">
        <v>27</v>
      </c>
      <c r="D71" s="36">
        <v>0</v>
      </c>
      <c r="E71" s="36">
        <v>0</v>
      </c>
    </row>
    <row r="72" spans="2:5" ht="12.95" customHeight="1" x14ac:dyDescent="0.2">
      <c r="B72" s="59" t="s">
        <v>73</v>
      </c>
      <c r="C72" s="27" t="s">
        <v>74</v>
      </c>
      <c r="D72" s="36"/>
      <c r="E72" s="36">
        <v>0</v>
      </c>
    </row>
    <row r="73" spans="2:5" s="25" customFormat="1" ht="12.95" customHeight="1" x14ac:dyDescent="0.2">
      <c r="B73" s="10" t="s">
        <v>54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68</v>
      </c>
      <c r="C74" s="6"/>
      <c r="D74" s="18"/>
      <c r="E74" s="9">
        <f>+E73/1000000</f>
        <v>0</v>
      </c>
    </row>
    <row r="75" spans="2:5" ht="12.95" customHeight="1" x14ac:dyDescent="0.2">
      <c r="B75" s="31"/>
      <c r="D75" s="36"/>
      <c r="E75" s="36"/>
    </row>
    <row r="76" spans="2:5" ht="12.95" customHeight="1" x14ac:dyDescent="0.2">
      <c r="B76" s="31"/>
      <c r="D76" s="36"/>
      <c r="E76" s="36"/>
    </row>
    <row r="77" spans="2:5" ht="12.95" customHeight="1" x14ac:dyDescent="0.2">
      <c r="B77" s="37" t="s">
        <v>91</v>
      </c>
      <c r="C77" s="39"/>
      <c r="D77" s="36"/>
      <c r="E77" s="36"/>
    </row>
    <row r="78" spans="2:5" ht="12.95" customHeight="1" x14ac:dyDescent="0.2">
      <c r="B78" s="38" t="s">
        <v>69</v>
      </c>
      <c r="C78" s="39"/>
      <c r="D78" s="36"/>
      <c r="E78" s="36"/>
    </row>
    <row r="79" spans="2:5" ht="12.95" customHeight="1" x14ac:dyDescent="0.2">
      <c r="B79" s="62"/>
      <c r="C79" s="62"/>
      <c r="D79" s="62"/>
      <c r="E79" s="62"/>
    </row>
    <row r="80" spans="2:5" ht="12.95" customHeight="1" x14ac:dyDescent="0.2">
      <c r="B80" s="52" t="s">
        <v>46</v>
      </c>
      <c r="C80" s="53"/>
      <c r="D80" s="53"/>
      <c r="E80" s="14">
        <f>+E25+E74</f>
        <v>18.264569000000002</v>
      </c>
    </row>
    <row r="81" spans="2:5" ht="12.95" customHeight="1" x14ac:dyDescent="0.2">
      <c r="B81" s="24" t="s">
        <v>57</v>
      </c>
      <c r="C81" s="11"/>
      <c r="D81" s="11"/>
      <c r="E81" s="19">
        <f>+E51</f>
        <v>2.5138029999999998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B6:B22 B32:B48 B58:B71" numberStoredAsText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10118-12B0-43D0-9D1C-E6F51F34D358}">
  <dimension ref="B2:Q81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30" customWidth="1"/>
    <col min="2" max="2" width="10.33203125" style="30" customWidth="1"/>
    <col min="3" max="3" width="11.33203125" style="30" customWidth="1"/>
    <col min="4" max="4" width="13.83203125" style="30" customWidth="1"/>
    <col min="5" max="5" width="14.1640625" style="30" customWidth="1"/>
    <col min="6" max="6" width="10.33203125" style="30" customWidth="1"/>
    <col min="7" max="7" width="11.5" style="30" customWidth="1"/>
    <col min="8" max="9" width="17.83203125" style="30" customWidth="1"/>
    <col min="10" max="16384" width="9.33203125" style="30"/>
  </cols>
  <sheetData>
    <row r="2" spans="2:5" ht="12.95" customHeight="1" x14ac:dyDescent="0.2">
      <c r="B2" s="26" t="s">
        <v>92</v>
      </c>
      <c r="C2" s="39"/>
      <c r="D2" s="39"/>
      <c r="E2" s="39"/>
    </row>
    <row r="3" spans="2:5" ht="12.95" customHeight="1" x14ac:dyDescent="0.2">
      <c r="B3" s="32"/>
      <c r="C3" s="39"/>
      <c r="D3" s="39"/>
      <c r="E3" s="39"/>
    </row>
    <row r="4" spans="2:5" ht="22.5" customHeight="1" x14ac:dyDescent="0.2">
      <c r="B4" s="63" t="s">
        <v>50</v>
      </c>
      <c r="C4" s="63"/>
      <c r="D4" s="63" t="s">
        <v>59</v>
      </c>
      <c r="E4" s="63"/>
    </row>
    <row r="5" spans="2:5" ht="22.5" customHeight="1" x14ac:dyDescent="0.2">
      <c r="B5" s="33" t="s">
        <v>60</v>
      </c>
      <c r="C5" s="33" t="s">
        <v>61</v>
      </c>
      <c r="D5" s="33" t="s">
        <v>62</v>
      </c>
      <c r="E5" s="33" t="s">
        <v>67</v>
      </c>
    </row>
    <row r="6" spans="2:5" ht="12.95" customHeight="1" x14ac:dyDescent="0.2">
      <c r="B6" s="27" t="s">
        <v>0</v>
      </c>
      <c r="C6" s="27" t="s">
        <v>14</v>
      </c>
      <c r="D6" s="60">
        <v>1292115</v>
      </c>
      <c r="E6" s="60">
        <v>756540</v>
      </c>
    </row>
    <row r="7" spans="2:5" ht="12.95" customHeight="1" x14ac:dyDescent="0.2">
      <c r="B7" s="27" t="s">
        <v>1</v>
      </c>
      <c r="C7" s="27" t="s">
        <v>15</v>
      </c>
      <c r="D7" s="60">
        <v>988620</v>
      </c>
      <c r="E7" s="60">
        <v>646177</v>
      </c>
    </row>
    <row r="8" spans="2:5" ht="12.95" customHeight="1" x14ac:dyDescent="0.2">
      <c r="B8" s="27" t="s">
        <v>2</v>
      </c>
      <c r="C8" s="27" t="s">
        <v>16</v>
      </c>
      <c r="D8" s="60">
        <v>2514400</v>
      </c>
      <c r="E8" s="60">
        <v>97440</v>
      </c>
    </row>
    <row r="9" spans="2:5" ht="12.95" customHeight="1" x14ac:dyDescent="0.2">
      <c r="B9" s="27" t="s">
        <v>3</v>
      </c>
      <c r="C9" s="27" t="s">
        <v>17</v>
      </c>
      <c r="D9" s="60">
        <v>58950</v>
      </c>
      <c r="E9" s="60">
        <v>6222</v>
      </c>
    </row>
    <row r="10" spans="2:5" ht="12.95" customHeight="1" x14ac:dyDescent="0.2">
      <c r="B10" s="27" t="s">
        <v>4</v>
      </c>
      <c r="C10" s="27" t="s">
        <v>18</v>
      </c>
      <c r="D10" s="60">
        <v>153964000</v>
      </c>
      <c r="E10" s="60">
        <v>378748</v>
      </c>
    </row>
    <row r="11" spans="2:5" ht="12.95" customHeight="1" x14ac:dyDescent="0.2">
      <c r="B11" s="27" t="s">
        <v>5</v>
      </c>
      <c r="C11" s="27" t="s">
        <v>19</v>
      </c>
      <c r="D11" s="60">
        <v>3258100</v>
      </c>
      <c r="E11" s="60">
        <v>17581</v>
      </c>
    </row>
    <row r="12" spans="2:5" ht="12.95" customHeight="1" x14ac:dyDescent="0.2">
      <c r="B12" s="27" t="s">
        <v>6</v>
      </c>
      <c r="C12" s="27" t="s">
        <v>20</v>
      </c>
      <c r="D12" s="60">
        <v>149850</v>
      </c>
      <c r="E12" s="60">
        <v>9550</v>
      </c>
    </row>
    <row r="13" spans="2:5" ht="12.95" customHeight="1" x14ac:dyDescent="0.2">
      <c r="B13" s="27" t="s">
        <v>28</v>
      </c>
      <c r="C13" s="27" t="s">
        <v>29</v>
      </c>
      <c r="D13" s="60">
        <v>28100</v>
      </c>
      <c r="E13" s="61">
        <v>198</v>
      </c>
    </row>
    <row r="14" spans="2:5" ht="12.95" customHeight="1" x14ac:dyDescent="0.2">
      <c r="B14" s="27" t="s">
        <v>7</v>
      </c>
      <c r="C14" s="27" t="s">
        <v>21</v>
      </c>
      <c r="D14" s="60">
        <v>146060</v>
      </c>
      <c r="E14" s="60">
        <v>9106</v>
      </c>
    </row>
    <row r="15" spans="2:5" ht="12.95" customHeight="1" x14ac:dyDescent="0.2">
      <c r="B15" s="27" t="s">
        <v>8</v>
      </c>
      <c r="C15" s="27" t="s">
        <v>22</v>
      </c>
      <c r="D15" s="60">
        <v>3578970</v>
      </c>
      <c r="E15" s="60">
        <v>3545516</v>
      </c>
    </row>
    <row r="16" spans="2:5" ht="12.95" customHeight="1" x14ac:dyDescent="0.2">
      <c r="B16" s="27" t="s">
        <v>9</v>
      </c>
      <c r="C16" s="27" t="s">
        <v>23</v>
      </c>
      <c r="D16" s="60">
        <v>825085</v>
      </c>
      <c r="E16" s="60">
        <v>927532</v>
      </c>
    </row>
    <row r="17" spans="2:17" ht="12.95" customHeight="1" x14ac:dyDescent="0.2">
      <c r="B17" s="27" t="s">
        <v>10</v>
      </c>
      <c r="C17" s="27" t="s">
        <v>24</v>
      </c>
      <c r="D17" s="60">
        <v>12253025</v>
      </c>
      <c r="E17" s="60">
        <v>11006848</v>
      </c>
    </row>
    <row r="18" spans="2:17" ht="12.95" customHeight="1" x14ac:dyDescent="0.2">
      <c r="B18" s="27" t="s">
        <v>11</v>
      </c>
      <c r="C18" s="27" t="s">
        <v>25</v>
      </c>
      <c r="D18" s="60">
        <v>4979090</v>
      </c>
      <c r="E18" s="60">
        <v>38097</v>
      </c>
    </row>
    <row r="19" spans="2:17" ht="12.95" customHeight="1" x14ac:dyDescent="0.2">
      <c r="B19" s="27" t="s">
        <v>30</v>
      </c>
      <c r="C19" s="27" t="s">
        <v>31</v>
      </c>
      <c r="D19" s="60">
        <v>10526</v>
      </c>
      <c r="E19" s="60">
        <v>1720</v>
      </c>
    </row>
    <row r="20" spans="2:17" ht="12.95" customHeight="1" x14ac:dyDescent="0.2">
      <c r="B20" s="27" t="s">
        <v>32</v>
      </c>
      <c r="C20" s="27" t="s">
        <v>33</v>
      </c>
      <c r="D20" s="60">
        <v>3615</v>
      </c>
      <c r="E20" s="60">
        <v>1530</v>
      </c>
    </row>
    <row r="21" spans="2:17" ht="12.95" customHeight="1" x14ac:dyDescent="0.2">
      <c r="B21" s="27" t="s">
        <v>12</v>
      </c>
      <c r="C21" s="27" t="s">
        <v>26</v>
      </c>
      <c r="D21" s="60">
        <v>1879302</v>
      </c>
      <c r="E21" s="60">
        <v>939653</v>
      </c>
      <c r="H21" s="14"/>
    </row>
    <row r="22" spans="2:17" ht="12.95" customHeight="1" x14ac:dyDescent="0.2">
      <c r="B22" s="27" t="s">
        <v>13</v>
      </c>
      <c r="C22" s="27" t="s">
        <v>27</v>
      </c>
      <c r="D22" s="60">
        <v>289095</v>
      </c>
      <c r="E22" s="60">
        <v>61951</v>
      </c>
      <c r="H22" s="14"/>
    </row>
    <row r="23" spans="2:17" ht="12.95" customHeight="1" x14ac:dyDescent="0.2">
      <c r="B23" s="59" t="s">
        <v>73</v>
      </c>
      <c r="C23" s="27" t="s">
        <v>74</v>
      </c>
      <c r="D23" s="60"/>
      <c r="E23" s="60">
        <v>34259</v>
      </c>
      <c r="H23" s="14"/>
      <c r="I23" s="14"/>
    </row>
    <row r="24" spans="2:17" s="25" customFormat="1" ht="12.95" customHeight="1" x14ac:dyDescent="0.2">
      <c r="B24" s="15" t="s">
        <v>54</v>
      </c>
      <c r="C24" s="10"/>
      <c r="D24" s="10"/>
      <c r="E24" s="16">
        <f>SUM(E6:E23)</f>
        <v>18478668</v>
      </c>
      <c r="H24" s="21"/>
      <c r="I24" s="21"/>
    </row>
    <row r="25" spans="2:17" ht="12.95" customHeight="1" x14ac:dyDescent="0.2">
      <c r="B25" s="17" t="s">
        <v>68</v>
      </c>
      <c r="C25" s="6"/>
      <c r="D25" s="18"/>
      <c r="E25" s="9">
        <f>+E24/1000000</f>
        <v>18.478667999999999</v>
      </c>
      <c r="I25" s="14"/>
    </row>
    <row r="26" spans="2:17" ht="12.95" customHeight="1" x14ac:dyDescent="0.2">
      <c r="B26" s="31"/>
      <c r="D26" s="28"/>
      <c r="E26" s="28"/>
    </row>
    <row r="27" spans="2:17" ht="12.75" customHeight="1" x14ac:dyDescent="0.2">
      <c r="B27" s="31"/>
      <c r="D27" s="28"/>
      <c r="E27" s="28"/>
    </row>
    <row r="28" spans="2:17" ht="12.95" customHeight="1" x14ac:dyDescent="0.2">
      <c r="B28" s="37" t="s">
        <v>93</v>
      </c>
      <c r="C28" s="39"/>
      <c r="D28" s="39"/>
      <c r="E28" s="39"/>
    </row>
    <row r="29" spans="2:17" ht="12.95" customHeight="1" x14ac:dyDescent="0.2">
      <c r="B29" s="29"/>
      <c r="C29" s="39"/>
      <c r="D29" s="39"/>
      <c r="E29" s="39"/>
      <c r="Q29" s="22"/>
    </row>
    <row r="30" spans="2:17" ht="22.5" customHeight="1" x14ac:dyDescent="0.2">
      <c r="B30" s="63" t="s">
        <v>50</v>
      </c>
      <c r="C30" s="63"/>
      <c r="D30" s="63" t="s">
        <v>63</v>
      </c>
      <c r="E30" s="63"/>
      <c r="Q30" s="22"/>
    </row>
    <row r="31" spans="2:17" ht="22.5" x14ac:dyDescent="0.2">
      <c r="B31" s="33" t="s">
        <v>60</v>
      </c>
      <c r="C31" s="33" t="s">
        <v>61</v>
      </c>
      <c r="D31" s="33" t="s">
        <v>62</v>
      </c>
      <c r="E31" s="33" t="s">
        <v>67</v>
      </c>
      <c r="Q31" s="22"/>
    </row>
    <row r="32" spans="2:17" ht="12.95" customHeight="1" x14ac:dyDescent="0.2">
      <c r="B32" s="27" t="s">
        <v>0</v>
      </c>
      <c r="C32" s="27" t="s">
        <v>14</v>
      </c>
      <c r="D32" s="60">
        <v>41620</v>
      </c>
      <c r="E32" s="60">
        <v>25652</v>
      </c>
      <c r="Q32" s="22"/>
    </row>
    <row r="33" spans="2:17" ht="12.95" customHeight="1" x14ac:dyDescent="0.2">
      <c r="B33" s="27">
        <v>124</v>
      </c>
      <c r="C33" s="27" t="s">
        <v>15</v>
      </c>
      <c r="D33" s="60">
        <v>69220</v>
      </c>
      <c r="E33" s="60">
        <v>47277</v>
      </c>
      <c r="Q33" s="22"/>
    </row>
    <row r="34" spans="2:17" ht="12.95" customHeight="1" x14ac:dyDescent="0.2">
      <c r="B34" s="27" t="s">
        <v>2</v>
      </c>
      <c r="C34" s="27" t="s">
        <v>16</v>
      </c>
      <c r="D34" s="60">
        <v>488600</v>
      </c>
      <c r="E34" s="60">
        <v>20571</v>
      </c>
    </row>
    <row r="35" spans="2:17" ht="12.95" customHeight="1" x14ac:dyDescent="0.2">
      <c r="B35" s="27" t="s">
        <v>3</v>
      </c>
      <c r="C35" s="27" t="s">
        <v>17</v>
      </c>
      <c r="D35" s="60">
        <v>56650</v>
      </c>
      <c r="E35" s="60">
        <v>7434</v>
      </c>
    </row>
    <row r="36" spans="2:17" ht="12.95" customHeight="1" x14ac:dyDescent="0.2">
      <c r="B36" s="27" t="s">
        <v>4</v>
      </c>
      <c r="C36" s="27" t="s">
        <v>18</v>
      </c>
      <c r="D36" s="60">
        <v>135315000</v>
      </c>
      <c r="E36" s="60">
        <v>342823</v>
      </c>
    </row>
    <row r="37" spans="2:17" ht="12.95" customHeight="1" x14ac:dyDescent="0.2">
      <c r="B37" s="27" t="s">
        <v>5</v>
      </c>
      <c r="C37" s="27" t="s">
        <v>19</v>
      </c>
      <c r="D37" s="60">
        <v>1611100</v>
      </c>
      <c r="E37" s="60">
        <v>9888</v>
      </c>
    </row>
    <row r="38" spans="2:17" ht="12.95" customHeight="1" x14ac:dyDescent="0.2">
      <c r="B38" s="27" t="s">
        <v>6</v>
      </c>
      <c r="C38" s="27" t="s">
        <v>20</v>
      </c>
      <c r="D38" s="60">
        <v>134100</v>
      </c>
      <c r="E38" s="60">
        <v>9883</v>
      </c>
    </row>
    <row r="39" spans="2:17" ht="12.95" customHeight="1" x14ac:dyDescent="0.2">
      <c r="B39" s="27" t="s">
        <v>28</v>
      </c>
      <c r="C39" s="27" t="s">
        <v>29</v>
      </c>
      <c r="D39" s="60">
        <v>141250</v>
      </c>
      <c r="E39" s="60">
        <v>1413</v>
      </c>
    </row>
    <row r="40" spans="2:17" ht="12.95" customHeight="1" x14ac:dyDescent="0.2">
      <c r="B40" s="27" t="s">
        <v>7</v>
      </c>
      <c r="C40" s="27" t="s">
        <v>21</v>
      </c>
      <c r="D40" s="60">
        <v>182400</v>
      </c>
      <c r="E40" s="60">
        <v>13121</v>
      </c>
    </row>
    <row r="41" spans="2:17" ht="12.95" customHeight="1" x14ac:dyDescent="0.2">
      <c r="B41" s="27" t="s">
        <v>8</v>
      </c>
      <c r="C41" s="27" t="s">
        <v>22</v>
      </c>
      <c r="D41" s="60">
        <v>308730</v>
      </c>
      <c r="E41" s="60">
        <v>317547</v>
      </c>
    </row>
    <row r="42" spans="2:17" ht="12.95" customHeight="1" x14ac:dyDescent="0.2">
      <c r="B42" s="27" t="s">
        <v>9</v>
      </c>
      <c r="C42" s="27" t="s">
        <v>23</v>
      </c>
      <c r="D42" s="60">
        <v>280920</v>
      </c>
      <c r="E42" s="60">
        <v>333139</v>
      </c>
    </row>
    <row r="43" spans="2:17" ht="12.95" customHeight="1" x14ac:dyDescent="0.2">
      <c r="B43" s="27" t="s">
        <v>10</v>
      </c>
      <c r="C43" s="27" t="s">
        <v>24</v>
      </c>
      <c r="D43" s="60">
        <v>798344</v>
      </c>
      <c r="E43" s="60">
        <v>751016</v>
      </c>
    </row>
    <row r="44" spans="2:17" ht="12.95" customHeight="1" x14ac:dyDescent="0.2">
      <c r="B44" s="27" t="s">
        <v>11</v>
      </c>
      <c r="C44" s="27" t="s">
        <v>25</v>
      </c>
      <c r="D44" s="60">
        <v>5145030</v>
      </c>
      <c r="E44" s="60">
        <v>46721</v>
      </c>
    </row>
    <row r="45" spans="2:17" ht="12.95" customHeight="1" x14ac:dyDescent="0.2">
      <c r="B45" s="27" t="s">
        <v>30</v>
      </c>
      <c r="C45" s="27" t="s">
        <v>31</v>
      </c>
      <c r="D45" s="60">
        <v>7791</v>
      </c>
      <c r="E45" s="60">
        <v>1605</v>
      </c>
    </row>
    <row r="46" spans="2:17" ht="12.95" customHeight="1" x14ac:dyDescent="0.2">
      <c r="B46" s="20" t="s">
        <v>32</v>
      </c>
      <c r="C46" s="20" t="s">
        <v>33</v>
      </c>
      <c r="D46" s="60">
        <v>2620</v>
      </c>
      <c r="E46" s="60">
        <v>1386</v>
      </c>
    </row>
    <row r="47" spans="2:17" ht="12.95" customHeight="1" x14ac:dyDescent="0.2">
      <c r="B47" s="27" t="s">
        <v>12</v>
      </c>
      <c r="C47" s="27" t="s">
        <v>26</v>
      </c>
      <c r="D47" s="60">
        <v>1425442</v>
      </c>
      <c r="E47" s="60">
        <v>743431</v>
      </c>
    </row>
    <row r="48" spans="2:17" ht="12.95" customHeight="1" x14ac:dyDescent="0.2">
      <c r="B48" s="27" t="s">
        <v>13</v>
      </c>
      <c r="C48" s="27" t="s">
        <v>27</v>
      </c>
      <c r="D48" s="60">
        <v>76055</v>
      </c>
      <c r="E48" s="60">
        <v>18465</v>
      </c>
    </row>
    <row r="49" spans="2:5" ht="12.95" customHeight="1" x14ac:dyDescent="0.2">
      <c r="B49" s="59" t="s">
        <v>73</v>
      </c>
      <c r="C49" s="27" t="s">
        <v>74</v>
      </c>
      <c r="D49" s="60"/>
      <c r="E49" s="60">
        <v>17696</v>
      </c>
    </row>
    <row r="50" spans="2:5" s="25" customFormat="1" ht="12.95" customHeight="1" x14ac:dyDescent="0.2">
      <c r="B50" s="10" t="s">
        <v>54</v>
      </c>
      <c r="C50" s="10"/>
      <c r="D50" s="16"/>
      <c r="E50" s="16">
        <f>SUM(E32:E49)</f>
        <v>2709068</v>
      </c>
    </row>
    <row r="51" spans="2:5" ht="12.95" customHeight="1" x14ac:dyDescent="0.2">
      <c r="B51" s="17" t="s">
        <v>68</v>
      </c>
      <c r="C51" s="6"/>
      <c r="D51" s="18"/>
      <c r="E51" s="9">
        <f>+E50/1000000</f>
        <v>2.7090679999999998</v>
      </c>
    </row>
    <row r="52" spans="2:5" ht="12.95" customHeight="1" x14ac:dyDescent="0.2">
      <c r="B52" s="31"/>
      <c r="D52" s="28"/>
      <c r="E52" s="28"/>
    </row>
    <row r="53" spans="2:5" ht="12.95" customHeight="1" x14ac:dyDescent="0.2">
      <c r="B53" s="31"/>
      <c r="D53" s="28"/>
      <c r="E53" s="28"/>
    </row>
    <row r="54" spans="2:5" ht="12.95" customHeight="1" x14ac:dyDescent="0.2">
      <c r="B54" s="34" t="s">
        <v>94</v>
      </c>
      <c r="C54" s="39"/>
      <c r="D54" s="39"/>
      <c r="E54" s="39"/>
    </row>
    <row r="55" spans="2:5" ht="12.95" customHeight="1" x14ac:dyDescent="0.2">
      <c r="B55" s="32"/>
      <c r="C55" s="39"/>
      <c r="D55" s="39"/>
      <c r="E55" s="39"/>
    </row>
    <row r="56" spans="2:5" ht="22.5" customHeight="1" x14ac:dyDescent="0.2">
      <c r="B56" s="63" t="s">
        <v>50</v>
      </c>
      <c r="C56" s="63"/>
      <c r="D56" s="63" t="s">
        <v>64</v>
      </c>
      <c r="E56" s="63"/>
    </row>
    <row r="57" spans="2:5" ht="22.5" x14ac:dyDescent="0.2">
      <c r="B57" s="33" t="s">
        <v>60</v>
      </c>
      <c r="C57" s="33" t="s">
        <v>61</v>
      </c>
      <c r="D57" s="33" t="s">
        <v>65</v>
      </c>
      <c r="E57" s="33" t="s">
        <v>67</v>
      </c>
    </row>
    <row r="58" spans="2:5" ht="12.95" customHeight="1" x14ac:dyDescent="0.2">
      <c r="B58" s="27" t="s">
        <v>0</v>
      </c>
      <c r="C58" s="27" t="s">
        <v>14</v>
      </c>
      <c r="D58" s="36">
        <v>0</v>
      </c>
      <c r="E58" s="36">
        <v>0</v>
      </c>
    </row>
    <row r="59" spans="2:5" ht="12.95" customHeight="1" x14ac:dyDescent="0.2">
      <c r="B59" s="27">
        <v>124</v>
      </c>
      <c r="C59" s="27" t="s">
        <v>15</v>
      </c>
      <c r="D59" s="36">
        <v>0</v>
      </c>
      <c r="E59" s="36">
        <v>0</v>
      </c>
    </row>
    <row r="60" spans="2:5" ht="12.95" customHeight="1" x14ac:dyDescent="0.2">
      <c r="B60" s="27" t="s">
        <v>2</v>
      </c>
      <c r="C60" s="27" t="s">
        <v>16</v>
      </c>
      <c r="D60" s="36">
        <v>0</v>
      </c>
      <c r="E60" s="36">
        <v>0</v>
      </c>
    </row>
    <row r="61" spans="2:5" ht="12.95" customHeight="1" x14ac:dyDescent="0.2">
      <c r="B61" s="27" t="s">
        <v>3</v>
      </c>
      <c r="C61" s="27" t="s">
        <v>17</v>
      </c>
      <c r="D61" s="36">
        <v>0</v>
      </c>
      <c r="E61" s="36">
        <v>0</v>
      </c>
    </row>
    <row r="62" spans="2:5" ht="12.95" customHeight="1" x14ac:dyDescent="0.2">
      <c r="B62" s="27" t="s">
        <v>4</v>
      </c>
      <c r="C62" s="27" t="s">
        <v>18</v>
      </c>
      <c r="D62" s="36">
        <v>0</v>
      </c>
      <c r="E62" s="36">
        <v>0</v>
      </c>
    </row>
    <row r="63" spans="2:5" ht="12.95" customHeight="1" x14ac:dyDescent="0.2">
      <c r="B63" s="27" t="s">
        <v>5</v>
      </c>
      <c r="C63" s="27" t="s">
        <v>19</v>
      </c>
      <c r="D63" s="36">
        <v>0</v>
      </c>
      <c r="E63" s="36">
        <v>0</v>
      </c>
    </row>
    <row r="64" spans="2:5" ht="12.95" customHeight="1" x14ac:dyDescent="0.2">
      <c r="B64" s="27" t="s">
        <v>6</v>
      </c>
      <c r="C64" s="27" t="s">
        <v>20</v>
      </c>
      <c r="D64" s="36">
        <v>0</v>
      </c>
      <c r="E64" s="36">
        <v>0</v>
      </c>
    </row>
    <row r="65" spans="2:5" ht="12.95" customHeight="1" x14ac:dyDescent="0.2">
      <c r="B65" s="27" t="s">
        <v>7</v>
      </c>
      <c r="C65" s="27" t="s">
        <v>21</v>
      </c>
      <c r="D65" s="36">
        <v>0</v>
      </c>
      <c r="E65" s="36">
        <v>0</v>
      </c>
    </row>
    <row r="66" spans="2:5" ht="12.95" customHeight="1" x14ac:dyDescent="0.2">
      <c r="B66" s="27" t="s">
        <v>8</v>
      </c>
      <c r="C66" s="27" t="s">
        <v>22</v>
      </c>
      <c r="D66" s="36">
        <v>0</v>
      </c>
      <c r="E66" s="36">
        <v>0</v>
      </c>
    </row>
    <row r="67" spans="2:5" ht="12.95" customHeight="1" x14ac:dyDescent="0.2">
      <c r="B67" s="27" t="s">
        <v>9</v>
      </c>
      <c r="C67" s="27" t="s">
        <v>23</v>
      </c>
      <c r="D67" s="36">
        <v>0</v>
      </c>
      <c r="E67" s="36">
        <v>0</v>
      </c>
    </row>
    <row r="68" spans="2:5" ht="12.95" customHeight="1" x14ac:dyDescent="0.2">
      <c r="B68" s="27" t="s">
        <v>10</v>
      </c>
      <c r="C68" s="27" t="s">
        <v>24</v>
      </c>
      <c r="D68" s="36">
        <v>0</v>
      </c>
      <c r="E68" s="36">
        <v>0</v>
      </c>
    </row>
    <row r="69" spans="2:5" ht="12.95" customHeight="1" x14ac:dyDescent="0.2">
      <c r="B69" s="27" t="s">
        <v>11</v>
      </c>
      <c r="C69" s="27" t="s">
        <v>25</v>
      </c>
      <c r="D69" s="36">
        <v>0</v>
      </c>
      <c r="E69" s="36">
        <v>0</v>
      </c>
    </row>
    <row r="70" spans="2:5" ht="12.95" customHeight="1" x14ac:dyDescent="0.2">
      <c r="B70" s="27" t="s">
        <v>12</v>
      </c>
      <c r="C70" s="27" t="s">
        <v>26</v>
      </c>
      <c r="D70" s="36">
        <v>0</v>
      </c>
      <c r="E70" s="36">
        <v>0</v>
      </c>
    </row>
    <row r="71" spans="2:5" ht="12.95" customHeight="1" x14ac:dyDescent="0.2">
      <c r="B71" s="27" t="s">
        <v>13</v>
      </c>
      <c r="C71" s="27" t="s">
        <v>27</v>
      </c>
      <c r="D71" s="36">
        <v>0</v>
      </c>
      <c r="E71" s="36">
        <v>0</v>
      </c>
    </row>
    <row r="72" spans="2:5" ht="12.95" customHeight="1" x14ac:dyDescent="0.2">
      <c r="B72" s="59" t="s">
        <v>73</v>
      </c>
      <c r="C72" s="27" t="s">
        <v>74</v>
      </c>
      <c r="D72" s="36"/>
      <c r="E72" s="36">
        <v>0</v>
      </c>
    </row>
    <row r="73" spans="2:5" s="25" customFormat="1" ht="12.95" customHeight="1" x14ac:dyDescent="0.2">
      <c r="B73" s="10" t="s">
        <v>54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68</v>
      </c>
      <c r="C74" s="6"/>
      <c r="D74" s="18"/>
      <c r="E74" s="9">
        <f>+E73/1000000</f>
        <v>0</v>
      </c>
    </row>
    <row r="75" spans="2:5" ht="12.95" customHeight="1" x14ac:dyDescent="0.2">
      <c r="B75" s="31"/>
      <c r="D75" s="36"/>
      <c r="E75" s="36"/>
    </row>
    <row r="76" spans="2:5" ht="12.95" customHeight="1" x14ac:dyDescent="0.2">
      <c r="B76" s="31"/>
      <c r="D76" s="36"/>
      <c r="E76" s="36"/>
    </row>
    <row r="77" spans="2:5" ht="12.95" customHeight="1" x14ac:dyDescent="0.2">
      <c r="B77" s="37" t="s">
        <v>95</v>
      </c>
      <c r="C77" s="39"/>
      <c r="D77" s="36"/>
      <c r="E77" s="36"/>
    </row>
    <row r="78" spans="2:5" ht="12.95" customHeight="1" x14ac:dyDescent="0.2">
      <c r="B78" s="38" t="s">
        <v>69</v>
      </c>
      <c r="C78" s="39"/>
      <c r="D78" s="36"/>
      <c r="E78" s="36"/>
    </row>
    <row r="79" spans="2:5" ht="12.95" customHeight="1" x14ac:dyDescent="0.2">
      <c r="B79" s="62"/>
      <c r="C79" s="62"/>
      <c r="D79" s="62"/>
      <c r="E79" s="62"/>
    </row>
    <row r="80" spans="2:5" ht="12.95" customHeight="1" x14ac:dyDescent="0.2">
      <c r="B80" s="52" t="s">
        <v>46</v>
      </c>
      <c r="C80" s="53"/>
      <c r="D80" s="53"/>
      <c r="E80" s="14">
        <f>+E25+E74</f>
        <v>18.478667999999999</v>
      </c>
    </row>
    <row r="81" spans="2:5" ht="12.95" customHeight="1" x14ac:dyDescent="0.2">
      <c r="B81" s="24" t="s">
        <v>57</v>
      </c>
      <c r="C81" s="11"/>
      <c r="D81" s="11"/>
      <c r="E81" s="19">
        <f>+E51</f>
        <v>2.7090679999999998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B6:B22 B32:B48 B58:B71" numberStoredAsText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7C2DC-A956-4BB6-A4DE-BA412FDF9134}">
  <dimension ref="B2:Q81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30" customWidth="1"/>
    <col min="2" max="2" width="10.33203125" style="30" customWidth="1"/>
    <col min="3" max="3" width="11.33203125" style="30" customWidth="1"/>
    <col min="4" max="4" width="13.83203125" style="30" customWidth="1"/>
    <col min="5" max="5" width="14.1640625" style="30" customWidth="1"/>
    <col min="6" max="6" width="10.33203125" style="30" customWidth="1"/>
    <col min="7" max="7" width="11.5" style="30" customWidth="1"/>
    <col min="8" max="9" width="17.83203125" style="30" customWidth="1"/>
    <col min="10" max="16384" width="9.33203125" style="30"/>
  </cols>
  <sheetData>
    <row r="2" spans="2:5" ht="12.95" customHeight="1" x14ac:dyDescent="0.2">
      <c r="B2" s="26" t="s">
        <v>96</v>
      </c>
      <c r="C2" s="39"/>
      <c r="D2" s="39"/>
      <c r="E2" s="39"/>
    </row>
    <row r="3" spans="2:5" ht="12.95" customHeight="1" x14ac:dyDescent="0.2">
      <c r="B3" s="32"/>
      <c r="C3" s="39"/>
      <c r="D3" s="39"/>
      <c r="E3" s="39"/>
    </row>
    <row r="4" spans="2:5" ht="22.5" customHeight="1" x14ac:dyDescent="0.2">
      <c r="B4" s="63" t="s">
        <v>50</v>
      </c>
      <c r="C4" s="63"/>
      <c r="D4" s="63" t="s">
        <v>59</v>
      </c>
      <c r="E4" s="63"/>
    </row>
    <row r="5" spans="2:5" ht="22.5" customHeight="1" x14ac:dyDescent="0.2">
      <c r="B5" s="33" t="s">
        <v>60</v>
      </c>
      <c r="C5" s="33" t="s">
        <v>61</v>
      </c>
      <c r="D5" s="33" t="s">
        <v>62</v>
      </c>
      <c r="E5" s="33" t="s">
        <v>67</v>
      </c>
    </row>
    <row r="6" spans="2:5" ht="12.95" customHeight="1" x14ac:dyDescent="0.2">
      <c r="B6" s="27" t="s">
        <v>0</v>
      </c>
      <c r="C6" s="27" t="s">
        <v>14</v>
      </c>
      <c r="D6" s="60">
        <v>1938365</v>
      </c>
      <c r="E6" s="60">
        <v>1135833</v>
      </c>
    </row>
    <row r="7" spans="2:5" ht="12.95" customHeight="1" x14ac:dyDescent="0.2">
      <c r="B7" s="27" t="s">
        <v>1</v>
      </c>
      <c r="C7" s="27" t="s">
        <v>15</v>
      </c>
      <c r="D7" s="60">
        <v>1023065</v>
      </c>
      <c r="E7" s="60">
        <v>665011</v>
      </c>
    </row>
    <row r="8" spans="2:5" ht="12.95" customHeight="1" x14ac:dyDescent="0.2">
      <c r="B8" s="27" t="s">
        <v>2</v>
      </c>
      <c r="C8" s="27" t="s">
        <v>16</v>
      </c>
      <c r="D8" s="60">
        <v>2627920</v>
      </c>
      <c r="E8" s="60">
        <v>99771</v>
      </c>
    </row>
    <row r="9" spans="2:5" ht="12.95" customHeight="1" x14ac:dyDescent="0.2">
      <c r="B9" s="27" t="s">
        <v>3</v>
      </c>
      <c r="C9" s="27" t="s">
        <v>17</v>
      </c>
      <c r="D9" s="60">
        <v>55600</v>
      </c>
      <c r="E9" s="60">
        <v>5333</v>
      </c>
    </row>
    <row r="10" spans="2:5" ht="12.95" customHeight="1" x14ac:dyDescent="0.2">
      <c r="B10" s="27" t="s">
        <v>4</v>
      </c>
      <c r="C10" s="27" t="s">
        <v>18</v>
      </c>
      <c r="D10" s="60">
        <v>119743000</v>
      </c>
      <c r="E10" s="60">
        <v>287923</v>
      </c>
    </row>
    <row r="11" spans="2:5" ht="12.95" customHeight="1" x14ac:dyDescent="0.2">
      <c r="B11" s="27" t="s">
        <v>5</v>
      </c>
      <c r="C11" s="27" t="s">
        <v>19</v>
      </c>
      <c r="D11" s="60">
        <v>2829000</v>
      </c>
      <c r="E11" s="60">
        <v>15080</v>
      </c>
    </row>
    <row r="12" spans="2:5" ht="12.95" customHeight="1" x14ac:dyDescent="0.2">
      <c r="B12" s="27" t="s">
        <v>6</v>
      </c>
      <c r="C12" s="27" t="s">
        <v>20</v>
      </c>
      <c r="D12" s="60">
        <v>130350</v>
      </c>
      <c r="E12" s="60">
        <v>9041</v>
      </c>
    </row>
    <row r="13" spans="2:5" ht="12.95" customHeight="1" x14ac:dyDescent="0.2">
      <c r="B13" s="27" t="s">
        <v>28</v>
      </c>
      <c r="C13" s="27" t="s">
        <v>29</v>
      </c>
      <c r="D13" s="60">
        <v>1323900</v>
      </c>
      <c r="E13" s="61">
        <v>10288</v>
      </c>
    </row>
    <row r="14" spans="2:5" ht="12.95" customHeight="1" x14ac:dyDescent="0.2">
      <c r="B14" s="27" t="s">
        <v>7</v>
      </c>
      <c r="C14" s="27" t="s">
        <v>21</v>
      </c>
      <c r="D14" s="60">
        <v>286170</v>
      </c>
      <c r="E14" s="60">
        <v>18119</v>
      </c>
    </row>
    <row r="15" spans="2:5" ht="12.95" customHeight="1" x14ac:dyDescent="0.2">
      <c r="B15" s="27" t="s">
        <v>8</v>
      </c>
      <c r="C15" s="27" t="s">
        <v>22</v>
      </c>
      <c r="D15" s="60">
        <v>4513608</v>
      </c>
      <c r="E15" s="60">
        <v>4568762</v>
      </c>
    </row>
    <row r="16" spans="2:5" ht="12.95" customHeight="1" x14ac:dyDescent="0.2">
      <c r="B16" s="27" t="s">
        <v>9</v>
      </c>
      <c r="C16" s="27" t="s">
        <v>23</v>
      </c>
      <c r="D16" s="60">
        <v>953088</v>
      </c>
      <c r="E16" s="60">
        <v>1076673</v>
      </c>
    </row>
    <row r="17" spans="2:17" ht="12.95" customHeight="1" x14ac:dyDescent="0.2">
      <c r="B17" s="27" t="s">
        <v>10</v>
      </c>
      <c r="C17" s="27" t="s">
        <v>24</v>
      </c>
      <c r="D17" s="60">
        <v>14066418</v>
      </c>
      <c r="E17" s="60">
        <v>12627969</v>
      </c>
    </row>
    <row r="18" spans="2:17" ht="12.95" customHeight="1" x14ac:dyDescent="0.2">
      <c r="B18" s="27" t="s">
        <v>11</v>
      </c>
      <c r="C18" s="27" t="s">
        <v>25</v>
      </c>
      <c r="D18" s="60">
        <v>3927380</v>
      </c>
      <c r="E18" s="60">
        <v>29798</v>
      </c>
    </row>
    <row r="19" spans="2:17" ht="12.95" customHeight="1" x14ac:dyDescent="0.2">
      <c r="B19" s="27" t="s">
        <v>30</v>
      </c>
      <c r="C19" s="27" t="s">
        <v>31</v>
      </c>
      <c r="D19" s="60">
        <v>28117</v>
      </c>
      <c r="E19" s="60">
        <v>4738</v>
      </c>
    </row>
    <row r="20" spans="2:17" ht="12.95" customHeight="1" x14ac:dyDescent="0.2">
      <c r="B20" s="27" t="s">
        <v>32</v>
      </c>
      <c r="C20" s="27" t="s">
        <v>33</v>
      </c>
      <c r="D20" s="60">
        <v>5775</v>
      </c>
      <c r="E20" s="60">
        <v>2403</v>
      </c>
    </row>
    <row r="21" spans="2:17" ht="12.95" customHeight="1" x14ac:dyDescent="0.2">
      <c r="B21" s="27" t="s">
        <v>12</v>
      </c>
      <c r="C21" s="27" t="s">
        <v>26</v>
      </c>
      <c r="D21" s="60">
        <v>1607652</v>
      </c>
      <c r="E21" s="60">
        <v>801275</v>
      </c>
      <c r="H21" s="14"/>
    </row>
    <row r="22" spans="2:17" ht="12.95" customHeight="1" x14ac:dyDescent="0.2">
      <c r="B22" s="27" t="s">
        <v>13</v>
      </c>
      <c r="C22" s="27" t="s">
        <v>27</v>
      </c>
      <c r="D22" s="60">
        <v>391950</v>
      </c>
      <c r="E22" s="60">
        <v>83453</v>
      </c>
      <c r="H22" s="14"/>
    </row>
    <row r="23" spans="2:17" ht="12.95" customHeight="1" x14ac:dyDescent="0.2">
      <c r="B23" s="59" t="s">
        <v>73</v>
      </c>
      <c r="C23" s="27" t="s">
        <v>74</v>
      </c>
      <c r="D23" s="60"/>
      <c r="E23" s="60">
        <v>31293</v>
      </c>
      <c r="H23" s="14"/>
      <c r="I23" s="14"/>
    </row>
    <row r="24" spans="2:17" s="25" customFormat="1" ht="12.95" customHeight="1" x14ac:dyDescent="0.2">
      <c r="B24" s="15" t="s">
        <v>54</v>
      </c>
      <c r="C24" s="10"/>
      <c r="D24" s="10"/>
      <c r="E24" s="16">
        <f>SUM(E6:E23)</f>
        <v>21472763</v>
      </c>
      <c r="H24" s="21"/>
      <c r="I24" s="21"/>
    </row>
    <row r="25" spans="2:17" ht="12.95" customHeight="1" x14ac:dyDescent="0.2">
      <c r="B25" s="17" t="s">
        <v>68</v>
      </c>
      <c r="C25" s="6"/>
      <c r="D25" s="18"/>
      <c r="E25" s="9">
        <f>+E24/1000000</f>
        <v>21.472763</v>
      </c>
      <c r="I25" s="14"/>
    </row>
    <row r="26" spans="2:17" ht="12.95" customHeight="1" x14ac:dyDescent="0.2">
      <c r="B26" s="31"/>
      <c r="D26" s="28"/>
      <c r="E26" s="28"/>
    </row>
    <row r="27" spans="2:17" ht="12.75" customHeight="1" x14ac:dyDescent="0.2">
      <c r="B27" s="31"/>
      <c r="D27" s="28"/>
      <c r="E27" s="28"/>
    </row>
    <row r="28" spans="2:17" ht="12.95" customHeight="1" x14ac:dyDescent="0.2">
      <c r="B28" s="37" t="s">
        <v>97</v>
      </c>
      <c r="C28" s="39"/>
      <c r="D28" s="39"/>
      <c r="E28" s="39"/>
    </row>
    <row r="29" spans="2:17" ht="12.95" customHeight="1" x14ac:dyDescent="0.2">
      <c r="B29" s="29"/>
      <c r="C29" s="39"/>
      <c r="D29" s="39"/>
      <c r="E29" s="39"/>
      <c r="Q29" s="22"/>
    </row>
    <row r="30" spans="2:17" ht="22.5" customHeight="1" x14ac:dyDescent="0.2">
      <c r="B30" s="63" t="s">
        <v>50</v>
      </c>
      <c r="C30" s="63"/>
      <c r="D30" s="63" t="s">
        <v>63</v>
      </c>
      <c r="E30" s="63"/>
      <c r="Q30" s="22"/>
    </row>
    <row r="31" spans="2:17" ht="22.5" x14ac:dyDescent="0.2">
      <c r="B31" s="33" t="s">
        <v>60</v>
      </c>
      <c r="C31" s="33" t="s">
        <v>61</v>
      </c>
      <c r="D31" s="33" t="s">
        <v>62</v>
      </c>
      <c r="E31" s="33" t="s">
        <v>67</v>
      </c>
      <c r="Q31" s="22"/>
    </row>
    <row r="32" spans="2:17" ht="12.95" customHeight="1" x14ac:dyDescent="0.2">
      <c r="B32" s="27" t="s">
        <v>0</v>
      </c>
      <c r="C32" s="27" t="s">
        <v>14</v>
      </c>
      <c r="D32" s="60">
        <v>127450</v>
      </c>
      <c r="E32" s="60">
        <v>78608</v>
      </c>
      <c r="Q32" s="22"/>
    </row>
    <row r="33" spans="2:17" ht="12.95" customHeight="1" x14ac:dyDescent="0.2">
      <c r="B33" s="27">
        <v>124</v>
      </c>
      <c r="C33" s="27" t="s">
        <v>15</v>
      </c>
      <c r="D33" s="60">
        <v>75355</v>
      </c>
      <c r="E33" s="60">
        <v>51329</v>
      </c>
      <c r="Q33" s="22"/>
    </row>
    <row r="34" spans="2:17" ht="12.95" customHeight="1" x14ac:dyDescent="0.2">
      <c r="B34" s="27" t="s">
        <v>2</v>
      </c>
      <c r="C34" s="27" t="s">
        <v>16</v>
      </c>
      <c r="D34" s="60">
        <v>695820</v>
      </c>
      <c r="E34" s="60">
        <v>29202</v>
      </c>
    </row>
    <row r="35" spans="2:17" ht="12.95" customHeight="1" x14ac:dyDescent="0.2">
      <c r="B35" s="27" t="s">
        <v>3</v>
      </c>
      <c r="C35" s="27" t="s">
        <v>17</v>
      </c>
      <c r="D35" s="60">
        <v>7300</v>
      </c>
      <c r="E35" s="60">
        <v>985</v>
      </c>
    </row>
    <row r="36" spans="2:17" ht="12.95" customHeight="1" x14ac:dyDescent="0.2">
      <c r="B36" s="27" t="s">
        <v>4</v>
      </c>
      <c r="C36" s="27" t="s">
        <v>18</v>
      </c>
      <c r="D36" s="60">
        <v>97050500</v>
      </c>
      <c r="E36" s="60">
        <v>242647</v>
      </c>
    </row>
    <row r="37" spans="2:17" ht="12.95" customHeight="1" x14ac:dyDescent="0.2">
      <c r="B37" s="27" t="s">
        <v>5</v>
      </c>
      <c r="C37" s="27" t="s">
        <v>19</v>
      </c>
      <c r="D37" s="60">
        <v>2123000</v>
      </c>
      <c r="E37" s="60">
        <v>13074</v>
      </c>
    </row>
    <row r="38" spans="2:17" ht="12.95" customHeight="1" x14ac:dyDescent="0.2">
      <c r="B38" s="27" t="s">
        <v>6</v>
      </c>
      <c r="C38" s="27" t="s">
        <v>20</v>
      </c>
      <c r="D38" s="60">
        <v>123328</v>
      </c>
      <c r="E38" s="60">
        <v>10490</v>
      </c>
    </row>
    <row r="39" spans="2:17" ht="12.95" customHeight="1" x14ac:dyDescent="0.2">
      <c r="B39" s="27" t="s">
        <v>28</v>
      </c>
      <c r="C39" s="27" t="s">
        <v>29</v>
      </c>
      <c r="D39" s="60">
        <v>3110370</v>
      </c>
      <c r="E39" s="60">
        <v>29135</v>
      </c>
    </row>
    <row r="40" spans="2:17" ht="12.95" customHeight="1" x14ac:dyDescent="0.2">
      <c r="B40" s="27" t="s">
        <v>7</v>
      </c>
      <c r="C40" s="27" t="s">
        <v>21</v>
      </c>
      <c r="D40" s="60">
        <v>79900</v>
      </c>
      <c r="E40" s="60">
        <v>6937</v>
      </c>
    </row>
    <row r="41" spans="2:17" ht="12.95" customHeight="1" x14ac:dyDescent="0.2">
      <c r="B41" s="27" t="s">
        <v>8</v>
      </c>
      <c r="C41" s="27" t="s">
        <v>22</v>
      </c>
      <c r="D41" s="60">
        <v>256110</v>
      </c>
      <c r="E41" s="60">
        <v>268298</v>
      </c>
    </row>
    <row r="42" spans="2:17" ht="12.95" customHeight="1" x14ac:dyDescent="0.2">
      <c r="B42" s="27" t="s">
        <v>9</v>
      </c>
      <c r="C42" s="27" t="s">
        <v>23</v>
      </c>
      <c r="D42" s="60">
        <v>245953</v>
      </c>
      <c r="E42" s="60">
        <v>294648</v>
      </c>
    </row>
    <row r="43" spans="2:17" ht="12.95" customHeight="1" x14ac:dyDescent="0.2">
      <c r="B43" s="27" t="s">
        <v>10</v>
      </c>
      <c r="C43" s="27" t="s">
        <v>24</v>
      </c>
      <c r="D43" s="60">
        <v>955970</v>
      </c>
      <c r="E43" s="60">
        <v>903892</v>
      </c>
    </row>
    <row r="44" spans="2:17" ht="12.95" customHeight="1" x14ac:dyDescent="0.2">
      <c r="B44" s="27" t="s">
        <v>11</v>
      </c>
      <c r="C44" s="27" t="s">
        <v>25</v>
      </c>
      <c r="D44" s="60">
        <v>2800560</v>
      </c>
      <c r="E44" s="60">
        <v>25831</v>
      </c>
    </row>
    <row r="45" spans="2:17" ht="12.95" customHeight="1" x14ac:dyDescent="0.2">
      <c r="B45" s="27" t="s">
        <v>30</v>
      </c>
      <c r="C45" s="27" t="s">
        <v>31</v>
      </c>
      <c r="D45" s="60">
        <v>9796</v>
      </c>
      <c r="E45" s="60">
        <v>2002</v>
      </c>
    </row>
    <row r="46" spans="2:17" ht="12.95" customHeight="1" x14ac:dyDescent="0.2">
      <c r="B46" s="20" t="s">
        <v>32</v>
      </c>
      <c r="C46" s="20" t="s">
        <v>33</v>
      </c>
      <c r="D46" s="60">
        <v>1970</v>
      </c>
      <c r="E46" s="60">
        <v>1028</v>
      </c>
    </row>
    <row r="47" spans="2:17" ht="12.95" customHeight="1" x14ac:dyDescent="0.2">
      <c r="B47" s="27" t="s">
        <v>12</v>
      </c>
      <c r="C47" s="27" t="s">
        <v>26</v>
      </c>
      <c r="D47" s="60">
        <v>1357406</v>
      </c>
      <c r="E47" s="60">
        <v>705905</v>
      </c>
    </row>
    <row r="48" spans="2:17" ht="12.95" customHeight="1" x14ac:dyDescent="0.2">
      <c r="B48" s="27" t="s">
        <v>13</v>
      </c>
      <c r="C48" s="27" t="s">
        <v>27</v>
      </c>
      <c r="D48" s="60">
        <v>48680</v>
      </c>
      <c r="E48" s="60">
        <v>11686</v>
      </c>
    </row>
    <row r="49" spans="2:5" ht="12.95" customHeight="1" x14ac:dyDescent="0.2">
      <c r="B49" s="59" t="s">
        <v>73</v>
      </c>
      <c r="C49" s="27" t="s">
        <v>74</v>
      </c>
      <c r="D49" s="60"/>
      <c r="E49" s="60">
        <v>12231</v>
      </c>
    </row>
    <row r="50" spans="2:5" s="25" customFormat="1" ht="12.95" customHeight="1" x14ac:dyDescent="0.2">
      <c r="B50" s="10" t="s">
        <v>54</v>
      </c>
      <c r="C50" s="10"/>
      <c r="D50" s="16"/>
      <c r="E50" s="16">
        <f>SUM(E32:E49)</f>
        <v>2687928</v>
      </c>
    </row>
    <row r="51" spans="2:5" ht="12.95" customHeight="1" x14ac:dyDescent="0.2">
      <c r="B51" s="17" t="s">
        <v>68</v>
      </c>
      <c r="C51" s="6"/>
      <c r="D51" s="18"/>
      <c r="E51" s="9">
        <f>+E50/1000000</f>
        <v>2.6879279999999999</v>
      </c>
    </row>
    <row r="52" spans="2:5" ht="12.95" customHeight="1" x14ac:dyDescent="0.2">
      <c r="B52" s="31"/>
      <c r="D52" s="28"/>
      <c r="E52" s="28"/>
    </row>
    <row r="53" spans="2:5" ht="12.95" customHeight="1" x14ac:dyDescent="0.2">
      <c r="B53" s="31"/>
      <c r="D53" s="28"/>
      <c r="E53" s="28"/>
    </row>
    <row r="54" spans="2:5" ht="12.95" customHeight="1" x14ac:dyDescent="0.2">
      <c r="B54" s="34" t="s">
        <v>98</v>
      </c>
      <c r="C54" s="39"/>
      <c r="D54" s="39"/>
      <c r="E54" s="39"/>
    </row>
    <row r="55" spans="2:5" ht="12.95" customHeight="1" x14ac:dyDescent="0.2">
      <c r="B55" s="32"/>
      <c r="C55" s="39"/>
      <c r="D55" s="39"/>
      <c r="E55" s="39"/>
    </row>
    <row r="56" spans="2:5" ht="22.5" customHeight="1" x14ac:dyDescent="0.2">
      <c r="B56" s="63" t="s">
        <v>50</v>
      </c>
      <c r="C56" s="63"/>
      <c r="D56" s="63" t="s">
        <v>64</v>
      </c>
      <c r="E56" s="63"/>
    </row>
    <row r="57" spans="2:5" ht="22.5" x14ac:dyDescent="0.2">
      <c r="B57" s="33" t="s">
        <v>60</v>
      </c>
      <c r="C57" s="33" t="s">
        <v>61</v>
      </c>
      <c r="D57" s="33" t="s">
        <v>65</v>
      </c>
      <c r="E57" s="33" t="s">
        <v>67</v>
      </c>
    </row>
    <row r="58" spans="2:5" ht="12.95" customHeight="1" x14ac:dyDescent="0.2">
      <c r="B58" s="27" t="s">
        <v>0</v>
      </c>
      <c r="C58" s="27" t="s">
        <v>14</v>
      </c>
      <c r="D58" s="36">
        <v>0</v>
      </c>
      <c r="E58" s="36">
        <v>0</v>
      </c>
    </row>
    <row r="59" spans="2:5" ht="12.95" customHeight="1" x14ac:dyDescent="0.2">
      <c r="B59" s="27">
        <v>124</v>
      </c>
      <c r="C59" s="27" t="s">
        <v>15</v>
      </c>
      <c r="D59" s="36">
        <v>0</v>
      </c>
      <c r="E59" s="36">
        <v>0</v>
      </c>
    </row>
    <row r="60" spans="2:5" ht="12.95" customHeight="1" x14ac:dyDescent="0.2">
      <c r="B60" s="27" t="s">
        <v>2</v>
      </c>
      <c r="C60" s="27" t="s">
        <v>16</v>
      </c>
      <c r="D60" s="36">
        <v>0</v>
      </c>
      <c r="E60" s="36">
        <v>0</v>
      </c>
    </row>
    <row r="61" spans="2:5" ht="12.95" customHeight="1" x14ac:dyDescent="0.2">
      <c r="B61" s="27" t="s">
        <v>3</v>
      </c>
      <c r="C61" s="27" t="s">
        <v>17</v>
      </c>
      <c r="D61" s="36">
        <v>0</v>
      </c>
      <c r="E61" s="36">
        <v>0</v>
      </c>
    </row>
    <row r="62" spans="2:5" ht="12.95" customHeight="1" x14ac:dyDescent="0.2">
      <c r="B62" s="27" t="s">
        <v>4</v>
      </c>
      <c r="C62" s="27" t="s">
        <v>18</v>
      </c>
      <c r="D62" s="36">
        <v>0</v>
      </c>
      <c r="E62" s="36">
        <v>0</v>
      </c>
    </row>
    <row r="63" spans="2:5" ht="12.95" customHeight="1" x14ac:dyDescent="0.2">
      <c r="B63" s="27" t="s">
        <v>5</v>
      </c>
      <c r="C63" s="27" t="s">
        <v>19</v>
      </c>
      <c r="D63" s="36">
        <v>0</v>
      </c>
      <c r="E63" s="36">
        <v>0</v>
      </c>
    </row>
    <row r="64" spans="2:5" ht="12.95" customHeight="1" x14ac:dyDescent="0.2">
      <c r="B64" s="27" t="s">
        <v>6</v>
      </c>
      <c r="C64" s="27" t="s">
        <v>20</v>
      </c>
      <c r="D64" s="36">
        <v>0</v>
      </c>
      <c r="E64" s="36">
        <v>0</v>
      </c>
    </row>
    <row r="65" spans="2:5" ht="12.95" customHeight="1" x14ac:dyDescent="0.2">
      <c r="B65" s="27" t="s">
        <v>7</v>
      </c>
      <c r="C65" s="27" t="s">
        <v>21</v>
      </c>
      <c r="D65" s="36">
        <v>0</v>
      </c>
      <c r="E65" s="36">
        <v>0</v>
      </c>
    </row>
    <row r="66" spans="2:5" ht="12.95" customHeight="1" x14ac:dyDescent="0.2">
      <c r="B66" s="27" t="s">
        <v>8</v>
      </c>
      <c r="C66" s="27" t="s">
        <v>22</v>
      </c>
      <c r="D66" s="36">
        <v>0</v>
      </c>
      <c r="E66" s="36">
        <v>0</v>
      </c>
    </row>
    <row r="67" spans="2:5" ht="12.95" customHeight="1" x14ac:dyDescent="0.2">
      <c r="B67" s="27" t="s">
        <v>9</v>
      </c>
      <c r="C67" s="27" t="s">
        <v>23</v>
      </c>
      <c r="D67" s="36">
        <v>0</v>
      </c>
      <c r="E67" s="36">
        <v>0</v>
      </c>
    </row>
    <row r="68" spans="2:5" ht="12.95" customHeight="1" x14ac:dyDescent="0.2">
      <c r="B68" s="27" t="s">
        <v>10</v>
      </c>
      <c r="C68" s="27" t="s">
        <v>24</v>
      </c>
      <c r="D68" s="36">
        <v>0</v>
      </c>
      <c r="E68" s="36">
        <v>0</v>
      </c>
    </row>
    <row r="69" spans="2:5" ht="12.95" customHeight="1" x14ac:dyDescent="0.2">
      <c r="B69" s="27" t="s">
        <v>11</v>
      </c>
      <c r="C69" s="27" t="s">
        <v>25</v>
      </c>
      <c r="D69" s="36">
        <v>0</v>
      </c>
      <c r="E69" s="36">
        <v>0</v>
      </c>
    </row>
    <row r="70" spans="2:5" ht="12.95" customHeight="1" x14ac:dyDescent="0.2">
      <c r="B70" s="27" t="s">
        <v>12</v>
      </c>
      <c r="C70" s="27" t="s">
        <v>26</v>
      </c>
      <c r="D70" s="36">
        <v>0</v>
      </c>
      <c r="E70" s="36">
        <v>0</v>
      </c>
    </row>
    <row r="71" spans="2:5" ht="12.95" customHeight="1" x14ac:dyDescent="0.2">
      <c r="B71" s="27" t="s">
        <v>13</v>
      </c>
      <c r="C71" s="27" t="s">
        <v>27</v>
      </c>
      <c r="D71" s="36">
        <v>0</v>
      </c>
      <c r="E71" s="36">
        <v>0</v>
      </c>
    </row>
    <row r="72" spans="2:5" ht="12.95" customHeight="1" x14ac:dyDescent="0.2">
      <c r="B72" s="59" t="s">
        <v>73</v>
      </c>
      <c r="C72" s="27" t="s">
        <v>74</v>
      </c>
      <c r="D72" s="36"/>
      <c r="E72" s="36">
        <v>0</v>
      </c>
    </row>
    <row r="73" spans="2:5" s="25" customFormat="1" ht="12.95" customHeight="1" x14ac:dyDescent="0.2">
      <c r="B73" s="10" t="s">
        <v>54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68</v>
      </c>
      <c r="C74" s="6"/>
      <c r="D74" s="18"/>
      <c r="E74" s="9">
        <f>+E73/1000000</f>
        <v>0</v>
      </c>
    </row>
    <row r="75" spans="2:5" ht="12.95" customHeight="1" x14ac:dyDescent="0.2">
      <c r="B75" s="31"/>
      <c r="D75" s="36"/>
      <c r="E75" s="36"/>
    </row>
    <row r="76" spans="2:5" ht="12.95" customHeight="1" x14ac:dyDescent="0.2">
      <c r="B76" s="31"/>
      <c r="D76" s="36"/>
      <c r="E76" s="36"/>
    </row>
    <row r="77" spans="2:5" ht="12.95" customHeight="1" x14ac:dyDescent="0.2">
      <c r="B77" s="37" t="s">
        <v>99</v>
      </c>
      <c r="C77" s="39"/>
      <c r="D77" s="36"/>
      <c r="E77" s="36"/>
    </row>
    <row r="78" spans="2:5" ht="12.95" customHeight="1" x14ac:dyDescent="0.2">
      <c r="B78" s="38" t="s">
        <v>69</v>
      </c>
      <c r="C78" s="39"/>
      <c r="D78" s="36"/>
      <c r="E78" s="36"/>
    </row>
    <row r="79" spans="2:5" ht="12.95" customHeight="1" x14ac:dyDescent="0.2">
      <c r="B79" s="62"/>
      <c r="C79" s="62"/>
      <c r="D79" s="62"/>
      <c r="E79" s="62"/>
    </row>
    <row r="80" spans="2:5" ht="12.95" customHeight="1" x14ac:dyDescent="0.2">
      <c r="B80" s="52" t="s">
        <v>46</v>
      </c>
      <c r="C80" s="53"/>
      <c r="D80" s="53"/>
      <c r="E80" s="14">
        <f>+E25+E74</f>
        <v>21.472763</v>
      </c>
    </row>
    <row r="81" spans="2:5" ht="12.95" customHeight="1" x14ac:dyDescent="0.2">
      <c r="B81" s="24" t="s">
        <v>57</v>
      </c>
      <c r="C81" s="11"/>
      <c r="D81" s="11"/>
      <c r="E81" s="19">
        <f>+E51</f>
        <v>2.6879279999999999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B6:B22 B32:B48 B58:B71" numberStoredAsText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97C74-060A-49FE-8D52-BDA5DA84366E}">
  <dimension ref="B2:Q81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30" customWidth="1"/>
    <col min="2" max="2" width="10.33203125" style="30" customWidth="1"/>
    <col min="3" max="3" width="11.33203125" style="30" customWidth="1"/>
    <col min="4" max="4" width="13.83203125" style="30" customWidth="1"/>
    <col min="5" max="5" width="14.1640625" style="30" customWidth="1"/>
    <col min="6" max="6" width="10.33203125" style="30" customWidth="1"/>
    <col min="7" max="7" width="11.5" style="30" customWidth="1"/>
    <col min="8" max="9" width="17.83203125" style="30" customWidth="1"/>
    <col min="10" max="16384" width="9.33203125" style="30"/>
  </cols>
  <sheetData>
    <row r="2" spans="2:5" ht="12.95" customHeight="1" x14ac:dyDescent="0.2">
      <c r="B2" s="26" t="s">
        <v>100</v>
      </c>
      <c r="C2" s="39"/>
      <c r="D2" s="39"/>
      <c r="E2" s="39"/>
    </row>
    <row r="3" spans="2:5" ht="12.95" customHeight="1" x14ac:dyDescent="0.2">
      <c r="B3" s="32"/>
      <c r="C3" s="39"/>
      <c r="D3" s="39"/>
      <c r="E3" s="39"/>
    </row>
    <row r="4" spans="2:5" ht="22.5" customHeight="1" x14ac:dyDescent="0.2">
      <c r="B4" s="63" t="s">
        <v>50</v>
      </c>
      <c r="C4" s="63"/>
      <c r="D4" s="63" t="s">
        <v>59</v>
      </c>
      <c r="E4" s="63"/>
    </row>
    <row r="5" spans="2:5" ht="22.5" customHeight="1" x14ac:dyDescent="0.2">
      <c r="B5" s="33" t="s">
        <v>60</v>
      </c>
      <c r="C5" s="33" t="s">
        <v>61</v>
      </c>
      <c r="D5" s="33" t="s">
        <v>62</v>
      </c>
      <c r="E5" s="33" t="s">
        <v>67</v>
      </c>
    </row>
    <row r="6" spans="2:5" ht="12.95" customHeight="1" x14ac:dyDescent="0.2">
      <c r="B6" s="27" t="s">
        <v>0</v>
      </c>
      <c r="C6" s="27" t="s">
        <v>14</v>
      </c>
      <c r="D6" s="60">
        <v>3208556</v>
      </c>
      <c r="E6" s="60">
        <v>1894965</v>
      </c>
    </row>
    <row r="7" spans="2:5" ht="12.95" customHeight="1" x14ac:dyDescent="0.2">
      <c r="B7" s="27" t="s">
        <v>1</v>
      </c>
      <c r="C7" s="27" t="s">
        <v>15</v>
      </c>
      <c r="D7" s="60">
        <v>1543740</v>
      </c>
      <c r="E7" s="60">
        <v>991660</v>
      </c>
    </row>
    <row r="8" spans="2:5" ht="12.95" customHeight="1" x14ac:dyDescent="0.2">
      <c r="B8" s="27" t="s">
        <v>2</v>
      </c>
      <c r="C8" s="27" t="s">
        <v>16</v>
      </c>
      <c r="D8" s="60">
        <v>9246510</v>
      </c>
      <c r="E8" s="60">
        <v>350489</v>
      </c>
    </row>
    <row r="9" spans="2:5" ht="12.95" customHeight="1" x14ac:dyDescent="0.2">
      <c r="B9" s="27" t="s">
        <v>3</v>
      </c>
      <c r="C9" s="27" t="s">
        <v>17</v>
      </c>
      <c r="D9" s="60">
        <v>175150</v>
      </c>
      <c r="E9" s="60">
        <v>17481</v>
      </c>
    </row>
    <row r="10" spans="2:5" ht="12.95" customHeight="1" x14ac:dyDescent="0.2">
      <c r="B10" s="27" t="s">
        <v>4</v>
      </c>
      <c r="C10" s="27" t="s">
        <v>18</v>
      </c>
      <c r="D10" s="60">
        <v>212245000</v>
      </c>
      <c r="E10" s="60">
        <v>508094</v>
      </c>
    </row>
    <row r="11" spans="2:5" ht="12.95" customHeight="1" x14ac:dyDescent="0.2">
      <c r="B11" s="27" t="s">
        <v>5</v>
      </c>
      <c r="C11" s="27" t="s">
        <v>19</v>
      </c>
      <c r="D11" s="60">
        <v>6290000</v>
      </c>
      <c r="E11" s="60">
        <v>32869</v>
      </c>
    </row>
    <row r="12" spans="2:5" ht="12.95" customHeight="1" x14ac:dyDescent="0.2">
      <c r="B12" s="27" t="s">
        <v>6</v>
      </c>
      <c r="C12" s="27" t="s">
        <v>20</v>
      </c>
      <c r="D12" s="60">
        <v>197750</v>
      </c>
      <c r="E12" s="60">
        <v>12149</v>
      </c>
    </row>
    <row r="13" spans="2:5" ht="12.95" customHeight="1" x14ac:dyDescent="0.2">
      <c r="B13" s="27" t="s">
        <v>28</v>
      </c>
      <c r="C13" s="27" t="s">
        <v>29</v>
      </c>
      <c r="D13" s="60">
        <v>409000</v>
      </c>
      <c r="E13" s="61">
        <v>3086</v>
      </c>
    </row>
    <row r="14" spans="2:5" ht="12.95" customHeight="1" x14ac:dyDescent="0.2">
      <c r="B14" s="27" t="s">
        <v>7</v>
      </c>
      <c r="C14" s="27" t="s">
        <v>21</v>
      </c>
      <c r="D14" s="60">
        <v>563790</v>
      </c>
      <c r="E14" s="60">
        <v>35353</v>
      </c>
    </row>
    <row r="15" spans="2:5" ht="12.95" customHeight="1" x14ac:dyDescent="0.2">
      <c r="B15" s="27" t="s">
        <v>8</v>
      </c>
      <c r="C15" s="27" t="s">
        <v>22</v>
      </c>
      <c r="D15" s="60">
        <v>4463798</v>
      </c>
      <c r="E15" s="60">
        <v>4475000</v>
      </c>
    </row>
    <row r="16" spans="2:5" ht="12.95" customHeight="1" x14ac:dyDescent="0.2">
      <c r="B16" s="27" t="s">
        <v>9</v>
      </c>
      <c r="C16" s="27" t="s">
        <v>23</v>
      </c>
      <c r="D16" s="60">
        <v>1160340</v>
      </c>
      <c r="E16" s="60">
        <v>1310314</v>
      </c>
    </row>
    <row r="17" spans="2:17" ht="12.95" customHeight="1" x14ac:dyDescent="0.2">
      <c r="B17" s="27" t="s">
        <v>10</v>
      </c>
      <c r="C17" s="27" t="s">
        <v>24</v>
      </c>
      <c r="D17" s="60">
        <v>16472890</v>
      </c>
      <c r="E17" s="60">
        <v>14664123</v>
      </c>
    </row>
    <row r="18" spans="2:17" ht="12.95" customHeight="1" x14ac:dyDescent="0.2">
      <c r="B18" s="27" t="s">
        <v>11</v>
      </c>
      <c r="C18" s="27" t="s">
        <v>25</v>
      </c>
      <c r="D18" s="60">
        <v>3662360</v>
      </c>
      <c r="E18" s="60">
        <v>26337</v>
      </c>
    </row>
    <row r="19" spans="2:17" ht="12.95" customHeight="1" x14ac:dyDescent="0.2">
      <c r="B19" s="27" t="s">
        <v>30</v>
      </c>
      <c r="C19" s="27" t="s">
        <v>31</v>
      </c>
      <c r="D19" s="60">
        <v>16948</v>
      </c>
      <c r="E19" s="60">
        <v>2744</v>
      </c>
    </row>
    <row r="20" spans="2:17" ht="12.95" customHeight="1" x14ac:dyDescent="0.2">
      <c r="B20" s="27" t="s">
        <v>32</v>
      </c>
      <c r="C20" s="27" t="s">
        <v>33</v>
      </c>
      <c r="D20" s="60">
        <v>5960</v>
      </c>
      <c r="E20" s="60">
        <v>2516</v>
      </c>
    </row>
    <row r="21" spans="2:17" ht="12.95" customHeight="1" x14ac:dyDescent="0.2">
      <c r="B21" s="27" t="s">
        <v>12</v>
      </c>
      <c r="C21" s="27" t="s">
        <v>26</v>
      </c>
      <c r="D21" s="60">
        <v>2302291</v>
      </c>
      <c r="E21" s="60">
        <v>1147567</v>
      </c>
      <c r="H21" s="14"/>
    </row>
    <row r="22" spans="2:17" ht="12.95" customHeight="1" x14ac:dyDescent="0.2">
      <c r="B22" s="27" t="s">
        <v>13</v>
      </c>
      <c r="C22" s="27" t="s">
        <v>27</v>
      </c>
      <c r="D22" s="60">
        <v>1007840</v>
      </c>
      <c r="E22" s="60">
        <v>215896</v>
      </c>
      <c r="H22" s="14"/>
    </row>
    <row r="23" spans="2:17" ht="12.95" customHeight="1" x14ac:dyDescent="0.2">
      <c r="B23" s="59" t="s">
        <v>73</v>
      </c>
      <c r="C23" s="27" t="s">
        <v>74</v>
      </c>
      <c r="D23" s="60"/>
      <c r="E23" s="60">
        <v>45803</v>
      </c>
      <c r="H23" s="14"/>
      <c r="I23" s="14"/>
    </row>
    <row r="24" spans="2:17" s="25" customFormat="1" ht="12.95" customHeight="1" x14ac:dyDescent="0.2">
      <c r="B24" s="15" t="s">
        <v>54</v>
      </c>
      <c r="C24" s="10"/>
      <c r="D24" s="10"/>
      <c r="E24" s="16">
        <f>SUM(E6:E23)</f>
        <v>25736446</v>
      </c>
      <c r="H24" s="21"/>
      <c r="I24" s="21"/>
    </row>
    <row r="25" spans="2:17" ht="12.95" customHeight="1" x14ac:dyDescent="0.2">
      <c r="B25" s="17" t="s">
        <v>68</v>
      </c>
      <c r="C25" s="6"/>
      <c r="D25" s="18"/>
      <c r="E25" s="9">
        <f>+E24/1000000</f>
        <v>25.736446000000001</v>
      </c>
      <c r="I25" s="14"/>
    </row>
    <row r="26" spans="2:17" ht="12.95" customHeight="1" x14ac:dyDescent="0.2">
      <c r="B26" s="31"/>
      <c r="D26" s="28"/>
      <c r="E26" s="28"/>
    </row>
    <row r="27" spans="2:17" ht="12.75" customHeight="1" x14ac:dyDescent="0.2">
      <c r="B27" s="31"/>
      <c r="D27" s="28"/>
      <c r="E27" s="28"/>
    </row>
    <row r="28" spans="2:17" ht="12.95" customHeight="1" x14ac:dyDescent="0.2">
      <c r="B28" s="37" t="s">
        <v>101</v>
      </c>
      <c r="C28" s="39"/>
      <c r="D28" s="39"/>
      <c r="E28" s="39"/>
    </row>
    <row r="29" spans="2:17" ht="12.95" customHeight="1" x14ac:dyDescent="0.2">
      <c r="B29" s="29"/>
      <c r="C29" s="39"/>
      <c r="D29" s="39"/>
      <c r="E29" s="39"/>
      <c r="Q29" s="22"/>
    </row>
    <row r="30" spans="2:17" ht="22.5" customHeight="1" x14ac:dyDescent="0.2">
      <c r="B30" s="63" t="s">
        <v>50</v>
      </c>
      <c r="C30" s="63"/>
      <c r="D30" s="63" t="s">
        <v>63</v>
      </c>
      <c r="E30" s="63"/>
      <c r="Q30" s="22"/>
    </row>
    <row r="31" spans="2:17" ht="22.5" x14ac:dyDescent="0.2">
      <c r="B31" s="33" t="s">
        <v>60</v>
      </c>
      <c r="C31" s="33" t="s">
        <v>61</v>
      </c>
      <c r="D31" s="33" t="s">
        <v>62</v>
      </c>
      <c r="E31" s="33" t="s">
        <v>67</v>
      </c>
      <c r="Q31" s="22"/>
    </row>
    <row r="32" spans="2:17" ht="12.95" customHeight="1" x14ac:dyDescent="0.2">
      <c r="B32" s="27" t="s">
        <v>0</v>
      </c>
      <c r="C32" s="27" t="s">
        <v>14</v>
      </c>
      <c r="D32" s="60">
        <v>148251</v>
      </c>
      <c r="E32" s="60">
        <v>91055</v>
      </c>
      <c r="Q32" s="22"/>
    </row>
    <row r="33" spans="2:17" ht="12.95" customHeight="1" x14ac:dyDescent="0.2">
      <c r="B33" s="27">
        <v>124</v>
      </c>
      <c r="C33" s="27" t="s">
        <v>15</v>
      </c>
      <c r="D33" s="60">
        <v>144945</v>
      </c>
      <c r="E33" s="60">
        <v>98030</v>
      </c>
      <c r="Q33" s="22"/>
    </row>
    <row r="34" spans="2:17" ht="12.95" customHeight="1" x14ac:dyDescent="0.2">
      <c r="B34" s="27" t="s">
        <v>2</v>
      </c>
      <c r="C34" s="27" t="s">
        <v>16</v>
      </c>
      <c r="D34" s="60">
        <v>794570</v>
      </c>
      <c r="E34" s="60">
        <v>32556</v>
      </c>
    </row>
    <row r="35" spans="2:17" ht="12.95" customHeight="1" x14ac:dyDescent="0.2">
      <c r="B35" s="27" t="s">
        <v>3</v>
      </c>
      <c r="C35" s="27" t="s">
        <v>17</v>
      </c>
      <c r="D35" s="60">
        <v>32600</v>
      </c>
      <c r="E35" s="60">
        <v>4363</v>
      </c>
    </row>
    <row r="36" spans="2:17" ht="12.95" customHeight="1" x14ac:dyDescent="0.2">
      <c r="B36" s="27" t="s">
        <v>4</v>
      </c>
      <c r="C36" s="27" t="s">
        <v>18</v>
      </c>
      <c r="D36" s="60">
        <v>149156400</v>
      </c>
      <c r="E36" s="60">
        <v>372694</v>
      </c>
    </row>
    <row r="37" spans="2:17" ht="12.95" customHeight="1" x14ac:dyDescent="0.2">
      <c r="B37" s="27" t="s">
        <v>5</v>
      </c>
      <c r="C37" s="27" t="s">
        <v>19</v>
      </c>
      <c r="D37" s="60">
        <v>1043000</v>
      </c>
      <c r="E37" s="60">
        <v>6297</v>
      </c>
    </row>
    <row r="38" spans="2:17" ht="12.95" customHeight="1" x14ac:dyDescent="0.2">
      <c r="B38" s="27" t="s">
        <v>6</v>
      </c>
      <c r="C38" s="27" t="s">
        <v>20</v>
      </c>
      <c r="D38" s="60">
        <v>63722</v>
      </c>
      <c r="E38" s="60">
        <v>5417</v>
      </c>
    </row>
    <row r="39" spans="2:17" ht="12.95" customHeight="1" x14ac:dyDescent="0.2">
      <c r="B39" s="27" t="s">
        <v>28</v>
      </c>
      <c r="C39" s="27" t="s">
        <v>29</v>
      </c>
      <c r="D39" s="60">
        <v>52850</v>
      </c>
      <c r="E39" s="60">
        <v>545</v>
      </c>
    </row>
    <row r="40" spans="2:17" ht="12.95" customHeight="1" x14ac:dyDescent="0.2">
      <c r="B40" s="27" t="s">
        <v>7</v>
      </c>
      <c r="C40" s="27" t="s">
        <v>21</v>
      </c>
      <c r="D40" s="60">
        <v>79730</v>
      </c>
      <c r="E40" s="60">
        <v>5956</v>
      </c>
    </row>
    <row r="41" spans="2:17" ht="12.95" customHeight="1" x14ac:dyDescent="0.2">
      <c r="B41" s="27" t="s">
        <v>8</v>
      </c>
      <c r="C41" s="27" t="s">
        <v>22</v>
      </c>
      <c r="D41" s="60">
        <v>320869</v>
      </c>
      <c r="E41" s="60">
        <v>335964</v>
      </c>
    </row>
    <row r="42" spans="2:17" ht="12.95" customHeight="1" x14ac:dyDescent="0.2">
      <c r="B42" s="27" t="s">
        <v>9</v>
      </c>
      <c r="C42" s="27" t="s">
        <v>23</v>
      </c>
      <c r="D42" s="60">
        <v>221685</v>
      </c>
      <c r="E42" s="60">
        <v>267360</v>
      </c>
    </row>
    <row r="43" spans="2:17" ht="12.95" customHeight="1" x14ac:dyDescent="0.2">
      <c r="B43" s="27" t="s">
        <v>10</v>
      </c>
      <c r="C43" s="27" t="s">
        <v>24</v>
      </c>
      <c r="D43" s="60">
        <v>1149849</v>
      </c>
      <c r="E43" s="60">
        <v>1075596</v>
      </c>
    </row>
    <row r="44" spans="2:17" ht="12.95" customHeight="1" x14ac:dyDescent="0.2">
      <c r="B44" s="27" t="s">
        <v>11</v>
      </c>
      <c r="C44" s="27" t="s">
        <v>25</v>
      </c>
      <c r="D44" s="60">
        <v>2587050</v>
      </c>
      <c r="E44" s="60">
        <v>23563</v>
      </c>
    </row>
    <row r="45" spans="2:17" ht="12.95" customHeight="1" x14ac:dyDescent="0.2">
      <c r="B45" s="27" t="s">
        <v>30</v>
      </c>
      <c r="C45" s="27" t="s">
        <v>31</v>
      </c>
      <c r="D45" s="60">
        <v>8183</v>
      </c>
      <c r="E45" s="60">
        <v>1678</v>
      </c>
    </row>
    <row r="46" spans="2:17" ht="12.95" customHeight="1" x14ac:dyDescent="0.2">
      <c r="B46" s="20" t="s">
        <v>32</v>
      </c>
      <c r="C46" s="20" t="s">
        <v>33</v>
      </c>
      <c r="D46" s="60">
        <v>5285</v>
      </c>
      <c r="E46" s="60">
        <v>2761</v>
      </c>
    </row>
    <row r="47" spans="2:17" ht="12.95" customHeight="1" x14ac:dyDescent="0.2">
      <c r="B47" s="27" t="s">
        <v>12</v>
      </c>
      <c r="C47" s="27" t="s">
        <v>26</v>
      </c>
      <c r="D47" s="60">
        <v>1746269</v>
      </c>
      <c r="E47" s="60">
        <v>909878</v>
      </c>
    </row>
    <row r="48" spans="2:17" ht="12.95" customHeight="1" x14ac:dyDescent="0.2">
      <c r="B48" s="27" t="s">
        <v>13</v>
      </c>
      <c r="C48" s="27" t="s">
        <v>27</v>
      </c>
      <c r="D48" s="60">
        <v>151720</v>
      </c>
      <c r="E48" s="60">
        <v>36159</v>
      </c>
    </row>
    <row r="49" spans="2:5" ht="12.95" customHeight="1" x14ac:dyDescent="0.2">
      <c r="B49" s="59" t="s">
        <v>73</v>
      </c>
      <c r="C49" s="27" t="s">
        <v>74</v>
      </c>
      <c r="D49" s="60"/>
      <c r="E49" s="60">
        <v>30709</v>
      </c>
    </row>
    <row r="50" spans="2:5" s="25" customFormat="1" ht="12.95" customHeight="1" x14ac:dyDescent="0.2">
      <c r="B50" s="10" t="s">
        <v>54</v>
      </c>
      <c r="C50" s="10"/>
      <c r="D50" s="16"/>
      <c r="E50" s="16">
        <f>SUM(E32:E49)</f>
        <v>3300581</v>
      </c>
    </row>
    <row r="51" spans="2:5" ht="12.95" customHeight="1" x14ac:dyDescent="0.2">
      <c r="B51" s="17" t="s">
        <v>68</v>
      </c>
      <c r="C51" s="6"/>
      <c r="D51" s="18"/>
      <c r="E51" s="9">
        <f>+E50/1000000</f>
        <v>3.3005810000000002</v>
      </c>
    </row>
    <row r="52" spans="2:5" ht="12.95" customHeight="1" x14ac:dyDescent="0.2">
      <c r="B52" s="31"/>
      <c r="D52" s="28"/>
      <c r="E52" s="28"/>
    </row>
    <row r="53" spans="2:5" ht="12.95" customHeight="1" x14ac:dyDescent="0.2">
      <c r="B53" s="31"/>
      <c r="D53" s="28"/>
      <c r="E53" s="28"/>
    </row>
    <row r="54" spans="2:5" ht="12.95" customHeight="1" x14ac:dyDescent="0.2">
      <c r="B54" s="34" t="s">
        <v>102</v>
      </c>
      <c r="C54" s="39"/>
      <c r="D54" s="39"/>
      <c r="E54" s="39"/>
    </row>
    <row r="55" spans="2:5" ht="12.95" customHeight="1" x14ac:dyDescent="0.2">
      <c r="B55" s="32"/>
      <c r="C55" s="39"/>
      <c r="D55" s="39"/>
      <c r="E55" s="39"/>
    </row>
    <row r="56" spans="2:5" ht="22.5" customHeight="1" x14ac:dyDescent="0.2">
      <c r="B56" s="63" t="s">
        <v>50</v>
      </c>
      <c r="C56" s="63"/>
      <c r="D56" s="63" t="s">
        <v>64</v>
      </c>
      <c r="E56" s="63"/>
    </row>
    <row r="57" spans="2:5" ht="22.5" x14ac:dyDescent="0.2">
      <c r="B57" s="33" t="s">
        <v>60</v>
      </c>
      <c r="C57" s="33" t="s">
        <v>61</v>
      </c>
      <c r="D57" s="33" t="s">
        <v>65</v>
      </c>
      <c r="E57" s="33" t="s">
        <v>67</v>
      </c>
    </row>
    <row r="58" spans="2:5" ht="12.95" customHeight="1" x14ac:dyDescent="0.2">
      <c r="B58" s="27" t="s">
        <v>0</v>
      </c>
      <c r="C58" s="27" t="s">
        <v>14</v>
      </c>
      <c r="D58" s="36">
        <v>0</v>
      </c>
      <c r="E58" s="36">
        <v>0</v>
      </c>
    </row>
    <row r="59" spans="2:5" ht="12.95" customHeight="1" x14ac:dyDescent="0.2">
      <c r="B59" s="27">
        <v>124</v>
      </c>
      <c r="C59" s="27" t="s">
        <v>15</v>
      </c>
      <c r="D59" s="36">
        <v>0</v>
      </c>
      <c r="E59" s="36">
        <v>0</v>
      </c>
    </row>
    <row r="60" spans="2:5" ht="12.95" customHeight="1" x14ac:dyDescent="0.2">
      <c r="B60" s="27" t="s">
        <v>2</v>
      </c>
      <c r="C60" s="27" t="s">
        <v>16</v>
      </c>
      <c r="D60" s="36">
        <v>0</v>
      </c>
      <c r="E60" s="36">
        <v>0</v>
      </c>
    </row>
    <row r="61" spans="2:5" ht="12.95" customHeight="1" x14ac:dyDescent="0.2">
      <c r="B61" s="27" t="s">
        <v>3</v>
      </c>
      <c r="C61" s="27" t="s">
        <v>17</v>
      </c>
      <c r="D61" s="36">
        <v>0</v>
      </c>
      <c r="E61" s="36">
        <v>0</v>
      </c>
    </row>
    <row r="62" spans="2:5" ht="12.95" customHeight="1" x14ac:dyDescent="0.2">
      <c r="B62" s="27" t="s">
        <v>4</v>
      </c>
      <c r="C62" s="27" t="s">
        <v>18</v>
      </c>
      <c r="D62" s="36">
        <v>0</v>
      </c>
      <c r="E62" s="36">
        <v>0</v>
      </c>
    </row>
    <row r="63" spans="2:5" ht="12.95" customHeight="1" x14ac:dyDescent="0.2">
      <c r="B63" s="27" t="s">
        <v>5</v>
      </c>
      <c r="C63" s="27" t="s">
        <v>19</v>
      </c>
      <c r="D63" s="36">
        <v>0</v>
      </c>
      <c r="E63" s="36">
        <v>0</v>
      </c>
    </row>
    <row r="64" spans="2:5" ht="12.95" customHeight="1" x14ac:dyDescent="0.2">
      <c r="B64" s="27" t="s">
        <v>6</v>
      </c>
      <c r="C64" s="27" t="s">
        <v>20</v>
      </c>
      <c r="D64" s="36">
        <v>0</v>
      </c>
      <c r="E64" s="36">
        <v>0</v>
      </c>
    </row>
    <row r="65" spans="2:5" ht="12.95" customHeight="1" x14ac:dyDescent="0.2">
      <c r="B65" s="27" t="s">
        <v>7</v>
      </c>
      <c r="C65" s="27" t="s">
        <v>21</v>
      </c>
      <c r="D65" s="36">
        <v>0</v>
      </c>
      <c r="E65" s="36">
        <v>0</v>
      </c>
    </row>
    <row r="66" spans="2:5" ht="12.95" customHeight="1" x14ac:dyDescent="0.2">
      <c r="B66" s="27" t="s">
        <v>8</v>
      </c>
      <c r="C66" s="27" t="s">
        <v>22</v>
      </c>
      <c r="D66" s="36">
        <v>0</v>
      </c>
      <c r="E66" s="36">
        <v>0</v>
      </c>
    </row>
    <row r="67" spans="2:5" ht="12.95" customHeight="1" x14ac:dyDescent="0.2">
      <c r="B67" s="27" t="s">
        <v>9</v>
      </c>
      <c r="C67" s="27" t="s">
        <v>23</v>
      </c>
      <c r="D67" s="36">
        <v>0</v>
      </c>
      <c r="E67" s="36">
        <v>0</v>
      </c>
    </row>
    <row r="68" spans="2:5" ht="12.95" customHeight="1" x14ac:dyDescent="0.2">
      <c r="B68" s="27" t="s">
        <v>10</v>
      </c>
      <c r="C68" s="27" t="s">
        <v>24</v>
      </c>
      <c r="D68" s="36">
        <v>0</v>
      </c>
      <c r="E68" s="36">
        <v>0</v>
      </c>
    </row>
    <row r="69" spans="2:5" ht="12.95" customHeight="1" x14ac:dyDescent="0.2">
      <c r="B69" s="27" t="s">
        <v>11</v>
      </c>
      <c r="C69" s="27" t="s">
        <v>25</v>
      </c>
      <c r="D69" s="36">
        <v>0</v>
      </c>
      <c r="E69" s="36">
        <v>0</v>
      </c>
    </row>
    <row r="70" spans="2:5" ht="12.95" customHeight="1" x14ac:dyDescent="0.2">
      <c r="B70" s="27" t="s">
        <v>12</v>
      </c>
      <c r="C70" s="27" t="s">
        <v>26</v>
      </c>
      <c r="D70" s="36">
        <v>0</v>
      </c>
      <c r="E70" s="36">
        <v>0</v>
      </c>
    </row>
    <row r="71" spans="2:5" ht="12.95" customHeight="1" x14ac:dyDescent="0.2">
      <c r="B71" s="27" t="s">
        <v>13</v>
      </c>
      <c r="C71" s="27" t="s">
        <v>27</v>
      </c>
      <c r="D71" s="36">
        <v>0</v>
      </c>
      <c r="E71" s="36">
        <v>0</v>
      </c>
    </row>
    <row r="72" spans="2:5" ht="12.95" customHeight="1" x14ac:dyDescent="0.2">
      <c r="B72" s="59" t="s">
        <v>73</v>
      </c>
      <c r="C72" s="27" t="s">
        <v>74</v>
      </c>
      <c r="D72" s="36"/>
      <c r="E72" s="36">
        <v>0</v>
      </c>
    </row>
    <row r="73" spans="2:5" s="25" customFormat="1" ht="12.95" customHeight="1" x14ac:dyDescent="0.2">
      <c r="B73" s="10" t="s">
        <v>54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68</v>
      </c>
      <c r="C74" s="6"/>
      <c r="D74" s="18"/>
      <c r="E74" s="9">
        <f>+E73/1000000</f>
        <v>0</v>
      </c>
    </row>
    <row r="75" spans="2:5" ht="12.95" customHeight="1" x14ac:dyDescent="0.2">
      <c r="B75" s="31"/>
      <c r="D75" s="36"/>
      <c r="E75" s="36"/>
    </row>
    <row r="76" spans="2:5" ht="12.95" customHeight="1" x14ac:dyDescent="0.2">
      <c r="B76" s="31"/>
      <c r="D76" s="36"/>
      <c r="E76" s="36"/>
    </row>
    <row r="77" spans="2:5" ht="12.95" customHeight="1" x14ac:dyDescent="0.2">
      <c r="B77" s="37" t="s">
        <v>103</v>
      </c>
      <c r="C77" s="39"/>
      <c r="D77" s="36"/>
      <c r="E77" s="36"/>
    </row>
    <row r="78" spans="2:5" ht="12.95" customHeight="1" x14ac:dyDescent="0.2">
      <c r="B78" s="38" t="s">
        <v>69</v>
      </c>
      <c r="C78" s="39"/>
      <c r="D78" s="36"/>
      <c r="E78" s="36"/>
    </row>
    <row r="79" spans="2:5" ht="12.95" customHeight="1" x14ac:dyDescent="0.2">
      <c r="B79" s="62"/>
      <c r="C79" s="62"/>
      <c r="D79" s="62"/>
      <c r="E79" s="62"/>
    </row>
    <row r="80" spans="2:5" ht="12.95" customHeight="1" x14ac:dyDescent="0.2">
      <c r="B80" s="52" t="s">
        <v>46</v>
      </c>
      <c r="C80" s="53"/>
      <c r="D80" s="53"/>
      <c r="E80" s="14">
        <f>+E25+E74</f>
        <v>25.736446000000001</v>
      </c>
    </row>
    <row r="81" spans="2:5" ht="12.95" customHeight="1" x14ac:dyDescent="0.2">
      <c r="B81" s="24" t="s">
        <v>57</v>
      </c>
      <c r="C81" s="11"/>
      <c r="D81" s="11"/>
      <c r="E81" s="19">
        <f>+E51</f>
        <v>3.3005810000000002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B6:B22 B32:B48 B58:B71" numberStoredAsText="1"/>
  </ignoredError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065EB-9AB3-4733-966F-01BD4674E53D}">
  <dimension ref="B2:Q81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30" customWidth="1"/>
    <col min="2" max="2" width="10.33203125" style="30" customWidth="1"/>
    <col min="3" max="3" width="11.33203125" style="30" customWidth="1"/>
    <col min="4" max="4" width="13.83203125" style="30" customWidth="1"/>
    <col min="5" max="5" width="14.1640625" style="30" customWidth="1"/>
    <col min="6" max="6" width="10.33203125" style="30" customWidth="1"/>
    <col min="7" max="7" width="11.5" style="30" customWidth="1"/>
    <col min="8" max="9" width="17.83203125" style="30" customWidth="1"/>
    <col min="10" max="16384" width="9.33203125" style="30"/>
  </cols>
  <sheetData>
    <row r="2" spans="2:5" ht="12.95" customHeight="1" x14ac:dyDescent="0.2">
      <c r="B2" s="26" t="s">
        <v>104</v>
      </c>
      <c r="C2" s="39"/>
      <c r="D2" s="39"/>
      <c r="E2" s="39"/>
    </row>
    <row r="3" spans="2:5" ht="12.95" customHeight="1" x14ac:dyDescent="0.2">
      <c r="B3" s="32"/>
      <c r="C3" s="39"/>
      <c r="D3" s="39"/>
      <c r="E3" s="39"/>
    </row>
    <row r="4" spans="2:5" ht="22.5" customHeight="1" x14ac:dyDescent="0.2">
      <c r="B4" s="63" t="s">
        <v>50</v>
      </c>
      <c r="C4" s="63"/>
      <c r="D4" s="63" t="s">
        <v>59</v>
      </c>
      <c r="E4" s="63"/>
    </row>
    <row r="5" spans="2:5" ht="22.5" customHeight="1" x14ac:dyDescent="0.2">
      <c r="B5" s="33" t="s">
        <v>60</v>
      </c>
      <c r="C5" s="33" t="s">
        <v>61</v>
      </c>
      <c r="D5" s="33" t="s">
        <v>62</v>
      </c>
      <c r="E5" s="33" t="s">
        <v>67</v>
      </c>
    </row>
    <row r="6" spans="2:5" ht="12.95" customHeight="1" x14ac:dyDescent="0.2">
      <c r="B6" s="27" t="s">
        <v>0</v>
      </c>
      <c r="C6" s="27" t="s">
        <v>14</v>
      </c>
      <c r="D6" s="60">
        <v>2001019</v>
      </c>
      <c r="E6" s="60">
        <v>1147554</v>
      </c>
    </row>
    <row r="7" spans="2:5" ht="12.95" customHeight="1" x14ac:dyDescent="0.2">
      <c r="B7" s="27" t="s">
        <v>1</v>
      </c>
      <c r="C7" s="27" t="s">
        <v>15</v>
      </c>
      <c r="D7" s="60">
        <v>1335645</v>
      </c>
      <c r="E7" s="60">
        <v>846867</v>
      </c>
    </row>
    <row r="8" spans="2:5" ht="12.95" customHeight="1" x14ac:dyDescent="0.2">
      <c r="B8" s="27" t="s">
        <v>2</v>
      </c>
      <c r="C8" s="27" t="s">
        <v>16</v>
      </c>
      <c r="D8" s="60">
        <v>5197311</v>
      </c>
      <c r="E8" s="60">
        <v>194442</v>
      </c>
    </row>
    <row r="9" spans="2:5" ht="12.95" customHeight="1" x14ac:dyDescent="0.2">
      <c r="B9" s="27" t="s">
        <v>3</v>
      </c>
      <c r="C9" s="27" t="s">
        <v>17</v>
      </c>
      <c r="D9" s="60">
        <v>153450</v>
      </c>
      <c r="E9" s="60">
        <v>15005</v>
      </c>
    </row>
    <row r="10" spans="2:5" ht="12.95" customHeight="1" x14ac:dyDescent="0.2">
      <c r="B10" s="27" t="s">
        <v>4</v>
      </c>
      <c r="C10" s="27" t="s">
        <v>18</v>
      </c>
      <c r="D10" s="60">
        <v>251196248</v>
      </c>
      <c r="E10" s="60">
        <v>599341</v>
      </c>
    </row>
    <row r="11" spans="2:5" ht="12.95" customHeight="1" x14ac:dyDescent="0.2">
      <c r="B11" s="27" t="s">
        <v>5</v>
      </c>
      <c r="C11" s="27" t="s">
        <v>19</v>
      </c>
      <c r="D11" s="60">
        <v>3914000</v>
      </c>
      <c r="E11" s="60">
        <v>20643</v>
      </c>
    </row>
    <row r="12" spans="2:5" ht="12.95" customHeight="1" x14ac:dyDescent="0.2">
      <c r="B12" s="27" t="s">
        <v>6</v>
      </c>
      <c r="C12" s="27" t="s">
        <v>20</v>
      </c>
      <c r="D12" s="60">
        <v>127000</v>
      </c>
      <c r="E12" s="60">
        <v>7712</v>
      </c>
    </row>
    <row r="13" spans="2:5" ht="12.95" customHeight="1" x14ac:dyDescent="0.2">
      <c r="B13" s="27" t="s">
        <v>28</v>
      </c>
      <c r="C13" s="27" t="s">
        <v>29</v>
      </c>
      <c r="D13" s="60">
        <v>343260</v>
      </c>
      <c r="E13" s="60">
        <v>2476</v>
      </c>
    </row>
    <row r="14" spans="2:5" ht="12.95" customHeight="1" x14ac:dyDescent="0.2">
      <c r="B14" s="27" t="s">
        <v>7</v>
      </c>
      <c r="C14" s="27" t="s">
        <v>21</v>
      </c>
      <c r="D14" s="60">
        <v>353470</v>
      </c>
      <c r="E14" s="60">
        <v>22050</v>
      </c>
    </row>
    <row r="15" spans="2:5" ht="12.95" customHeight="1" x14ac:dyDescent="0.2">
      <c r="B15" s="27" t="s">
        <v>8</v>
      </c>
      <c r="C15" s="27" t="s">
        <v>22</v>
      </c>
      <c r="D15" s="60">
        <v>4054210</v>
      </c>
      <c r="E15" s="60">
        <v>4156571</v>
      </c>
    </row>
    <row r="16" spans="2:5" ht="12.95" customHeight="1" x14ac:dyDescent="0.2">
      <c r="B16" s="27" t="s">
        <v>9</v>
      </c>
      <c r="C16" s="27" t="s">
        <v>23</v>
      </c>
      <c r="D16" s="60">
        <v>1087295</v>
      </c>
      <c r="E16" s="60">
        <v>1215341</v>
      </c>
    </row>
    <row r="17" spans="2:17" ht="12.95" customHeight="1" x14ac:dyDescent="0.2">
      <c r="B17" s="27" t="s">
        <v>10</v>
      </c>
      <c r="C17" s="27" t="s">
        <v>24</v>
      </c>
      <c r="D17" s="60">
        <v>12513542</v>
      </c>
      <c r="E17" s="60">
        <v>10947991</v>
      </c>
    </row>
    <row r="18" spans="2:17" ht="12.95" customHeight="1" x14ac:dyDescent="0.2">
      <c r="B18" s="27" t="s">
        <v>11</v>
      </c>
      <c r="C18" s="27" t="s">
        <v>25</v>
      </c>
      <c r="D18" s="60">
        <v>3430870</v>
      </c>
      <c r="E18" s="60">
        <v>24811</v>
      </c>
    </row>
    <row r="19" spans="2:17" ht="12.95" customHeight="1" x14ac:dyDescent="0.2">
      <c r="B19" s="27" t="s">
        <v>30</v>
      </c>
      <c r="C19" s="27" t="s">
        <v>31</v>
      </c>
      <c r="D19" s="60">
        <v>23976</v>
      </c>
      <c r="E19" s="60">
        <v>3847</v>
      </c>
    </row>
    <row r="20" spans="2:17" ht="12.95" customHeight="1" x14ac:dyDescent="0.2">
      <c r="B20" s="27" t="s">
        <v>32</v>
      </c>
      <c r="C20" s="27" t="s">
        <v>33</v>
      </c>
      <c r="D20" s="60">
        <v>5135</v>
      </c>
      <c r="E20" s="60">
        <v>2116</v>
      </c>
    </row>
    <row r="21" spans="2:17" ht="12.95" customHeight="1" x14ac:dyDescent="0.2">
      <c r="B21" s="27" t="s">
        <v>12</v>
      </c>
      <c r="C21" s="27" t="s">
        <v>26</v>
      </c>
      <c r="D21" s="60">
        <v>2017499</v>
      </c>
      <c r="E21" s="60">
        <v>999313</v>
      </c>
      <c r="H21" s="14"/>
    </row>
    <row r="22" spans="2:17" ht="12.95" customHeight="1" x14ac:dyDescent="0.2">
      <c r="B22" s="27" t="s">
        <v>13</v>
      </c>
      <c r="C22" s="27" t="s">
        <v>27</v>
      </c>
      <c r="D22" s="60">
        <v>1098185</v>
      </c>
      <c r="E22" s="60">
        <v>235538</v>
      </c>
      <c r="H22" s="14"/>
    </row>
    <row r="23" spans="2:17" ht="12.95" customHeight="1" x14ac:dyDescent="0.2">
      <c r="B23" s="59" t="s">
        <v>73</v>
      </c>
      <c r="C23" s="27" t="s">
        <v>74</v>
      </c>
      <c r="D23" s="60"/>
      <c r="E23" s="60">
        <v>47867</v>
      </c>
      <c r="H23" s="14"/>
      <c r="I23" s="14"/>
    </row>
    <row r="24" spans="2:17" s="25" customFormat="1" ht="12.95" customHeight="1" x14ac:dyDescent="0.2">
      <c r="B24" s="15" t="s">
        <v>54</v>
      </c>
      <c r="C24" s="10"/>
      <c r="D24" s="10"/>
      <c r="E24" s="16">
        <f>SUM(E6:E23)</f>
        <v>20489485</v>
      </c>
      <c r="H24" s="21"/>
      <c r="I24" s="21"/>
    </row>
    <row r="25" spans="2:17" ht="12.95" customHeight="1" x14ac:dyDescent="0.2">
      <c r="B25" s="17" t="s">
        <v>68</v>
      </c>
      <c r="C25" s="6"/>
      <c r="D25" s="18"/>
      <c r="E25" s="9">
        <f>+E24/1000000</f>
        <v>20.489484999999998</v>
      </c>
      <c r="I25" s="14"/>
    </row>
    <row r="26" spans="2:17" ht="12.95" customHeight="1" x14ac:dyDescent="0.2">
      <c r="B26" s="31"/>
      <c r="D26" s="28"/>
      <c r="E26" s="28"/>
    </row>
    <row r="27" spans="2:17" ht="12.75" customHeight="1" x14ac:dyDescent="0.2">
      <c r="B27" s="31"/>
      <c r="D27" s="28"/>
      <c r="E27" s="28"/>
    </row>
    <row r="28" spans="2:17" ht="12.95" customHeight="1" x14ac:dyDescent="0.2">
      <c r="B28" s="37" t="s">
        <v>105</v>
      </c>
      <c r="C28" s="39"/>
      <c r="D28" s="39"/>
      <c r="E28" s="39"/>
    </row>
    <row r="29" spans="2:17" ht="12.95" customHeight="1" x14ac:dyDescent="0.2">
      <c r="B29" s="29"/>
      <c r="C29" s="39"/>
      <c r="D29" s="39"/>
      <c r="E29" s="39"/>
      <c r="Q29" s="22"/>
    </row>
    <row r="30" spans="2:17" ht="22.5" customHeight="1" x14ac:dyDescent="0.2">
      <c r="B30" s="63" t="s">
        <v>50</v>
      </c>
      <c r="C30" s="63"/>
      <c r="D30" s="63" t="s">
        <v>63</v>
      </c>
      <c r="E30" s="63"/>
      <c r="Q30" s="22"/>
    </row>
    <row r="31" spans="2:17" ht="22.5" x14ac:dyDescent="0.2">
      <c r="B31" s="33" t="s">
        <v>60</v>
      </c>
      <c r="C31" s="33" t="s">
        <v>61</v>
      </c>
      <c r="D31" s="33" t="s">
        <v>62</v>
      </c>
      <c r="E31" s="33" t="s">
        <v>67</v>
      </c>
      <c r="Q31" s="22"/>
    </row>
    <row r="32" spans="2:17" ht="12.95" customHeight="1" x14ac:dyDescent="0.2">
      <c r="B32" s="27" t="s">
        <v>0</v>
      </c>
      <c r="C32" s="27" t="s">
        <v>14</v>
      </c>
      <c r="D32" s="60">
        <v>170419</v>
      </c>
      <c r="E32" s="60">
        <v>103233</v>
      </c>
      <c r="Q32" s="22"/>
    </row>
    <row r="33" spans="2:17" ht="12.95" customHeight="1" x14ac:dyDescent="0.2">
      <c r="B33" s="27">
        <v>124</v>
      </c>
      <c r="C33" s="27" t="s">
        <v>15</v>
      </c>
      <c r="D33" s="60">
        <v>96155</v>
      </c>
      <c r="E33" s="60">
        <v>64598</v>
      </c>
      <c r="Q33" s="22"/>
    </row>
    <row r="34" spans="2:17" ht="12.95" customHeight="1" x14ac:dyDescent="0.2">
      <c r="B34" s="27" t="s">
        <v>2</v>
      </c>
      <c r="C34" s="27" t="s">
        <v>16</v>
      </c>
      <c r="D34" s="60">
        <v>1607051</v>
      </c>
      <c r="E34" s="60">
        <v>66269</v>
      </c>
    </row>
    <row r="35" spans="2:17" ht="12.95" customHeight="1" x14ac:dyDescent="0.2">
      <c r="B35" s="27" t="s">
        <v>3</v>
      </c>
      <c r="C35" s="27" t="s">
        <v>17</v>
      </c>
      <c r="D35" s="60">
        <v>15900</v>
      </c>
      <c r="E35" s="60">
        <v>2148</v>
      </c>
    </row>
    <row r="36" spans="2:17" ht="12.95" customHeight="1" x14ac:dyDescent="0.2">
      <c r="B36" s="27" t="s">
        <v>4</v>
      </c>
      <c r="C36" s="27" t="s">
        <v>18</v>
      </c>
      <c r="D36" s="60">
        <v>168707348</v>
      </c>
      <c r="E36" s="60">
        <v>419968</v>
      </c>
    </row>
    <row r="37" spans="2:17" ht="12.95" customHeight="1" x14ac:dyDescent="0.2">
      <c r="B37" s="27" t="s">
        <v>5</v>
      </c>
      <c r="C37" s="27" t="s">
        <v>19</v>
      </c>
      <c r="D37" s="60">
        <v>933000</v>
      </c>
      <c r="E37" s="60">
        <v>5986</v>
      </c>
    </row>
    <row r="38" spans="2:17" ht="12.95" customHeight="1" x14ac:dyDescent="0.2">
      <c r="B38" s="27" t="s">
        <v>6</v>
      </c>
      <c r="C38" s="27" t="s">
        <v>20</v>
      </c>
      <c r="D38" s="60">
        <v>98050</v>
      </c>
      <c r="E38" s="60">
        <v>6685</v>
      </c>
    </row>
    <row r="39" spans="2:17" ht="12.95" customHeight="1" x14ac:dyDescent="0.2">
      <c r="B39" s="27" t="s">
        <v>28</v>
      </c>
      <c r="C39" s="27" t="s">
        <v>29</v>
      </c>
      <c r="D39" s="60">
        <v>543260</v>
      </c>
      <c r="E39" s="60">
        <v>5481</v>
      </c>
    </row>
    <row r="40" spans="2:17" ht="12.95" customHeight="1" x14ac:dyDescent="0.2">
      <c r="B40" s="27" t="s">
        <v>7</v>
      </c>
      <c r="C40" s="27" t="s">
        <v>21</v>
      </c>
      <c r="D40" s="60">
        <v>97160</v>
      </c>
      <c r="E40" s="60">
        <v>8480</v>
      </c>
    </row>
    <row r="41" spans="2:17" ht="12.95" customHeight="1" x14ac:dyDescent="0.2">
      <c r="B41" s="27" t="s">
        <v>8</v>
      </c>
      <c r="C41" s="27" t="s">
        <v>22</v>
      </c>
      <c r="D41" s="60">
        <v>298670</v>
      </c>
      <c r="E41" s="60">
        <v>317496</v>
      </c>
    </row>
    <row r="42" spans="2:17" ht="12.95" customHeight="1" x14ac:dyDescent="0.2">
      <c r="B42" s="27" t="s">
        <v>9</v>
      </c>
      <c r="C42" s="27" t="s">
        <v>23</v>
      </c>
      <c r="D42" s="60">
        <v>222105</v>
      </c>
      <c r="E42" s="60">
        <v>264409</v>
      </c>
    </row>
    <row r="43" spans="2:17" ht="12.95" customHeight="1" x14ac:dyDescent="0.2">
      <c r="B43" s="27" t="s">
        <v>10</v>
      </c>
      <c r="C43" s="27" t="s">
        <v>24</v>
      </c>
      <c r="D43" s="60">
        <v>1183346</v>
      </c>
      <c r="E43" s="60">
        <v>1092540</v>
      </c>
    </row>
    <row r="44" spans="2:17" ht="12.95" customHeight="1" x14ac:dyDescent="0.2">
      <c r="B44" s="27" t="s">
        <v>11</v>
      </c>
      <c r="C44" s="27" t="s">
        <v>25</v>
      </c>
      <c r="D44" s="60">
        <v>2997140</v>
      </c>
      <c r="E44" s="60">
        <v>27170</v>
      </c>
    </row>
    <row r="45" spans="2:17" ht="12.95" customHeight="1" x14ac:dyDescent="0.2">
      <c r="B45" s="27" t="s">
        <v>30</v>
      </c>
      <c r="C45" s="27" t="s">
        <v>31</v>
      </c>
      <c r="D45" s="60">
        <v>9543</v>
      </c>
      <c r="E45" s="60">
        <v>1952</v>
      </c>
    </row>
    <row r="46" spans="2:17" ht="12.95" customHeight="1" x14ac:dyDescent="0.2">
      <c r="B46" s="20" t="s">
        <v>32</v>
      </c>
      <c r="C46" s="20" t="s">
        <v>33</v>
      </c>
      <c r="D46" s="60">
        <v>5440</v>
      </c>
      <c r="E46" s="60">
        <v>2857</v>
      </c>
    </row>
    <row r="47" spans="2:17" ht="12.95" customHeight="1" x14ac:dyDescent="0.2">
      <c r="B47" s="27" t="s">
        <v>12</v>
      </c>
      <c r="C47" s="27" t="s">
        <v>26</v>
      </c>
      <c r="D47" s="60">
        <v>1537770</v>
      </c>
      <c r="E47" s="60">
        <v>801898</v>
      </c>
    </row>
    <row r="48" spans="2:17" ht="12.95" customHeight="1" x14ac:dyDescent="0.2">
      <c r="B48" s="27" t="s">
        <v>13</v>
      </c>
      <c r="C48" s="27" t="s">
        <v>27</v>
      </c>
      <c r="D48" s="60">
        <v>151005</v>
      </c>
      <c r="E48" s="60">
        <v>36203</v>
      </c>
    </row>
    <row r="49" spans="2:5" ht="12.95" customHeight="1" x14ac:dyDescent="0.2">
      <c r="B49" s="59" t="s">
        <v>73</v>
      </c>
      <c r="C49" s="27" t="s">
        <v>74</v>
      </c>
      <c r="D49" s="60"/>
      <c r="E49" s="60">
        <v>19201</v>
      </c>
    </row>
    <row r="50" spans="2:5" s="25" customFormat="1" ht="12.95" customHeight="1" x14ac:dyDescent="0.2">
      <c r="B50" s="10" t="s">
        <v>54</v>
      </c>
      <c r="C50" s="10"/>
      <c r="D50" s="16"/>
      <c r="E50" s="16">
        <f>SUM(E32:E49)</f>
        <v>3246574</v>
      </c>
    </row>
    <row r="51" spans="2:5" ht="12.95" customHeight="1" x14ac:dyDescent="0.2">
      <c r="B51" s="17" t="s">
        <v>68</v>
      </c>
      <c r="C51" s="6"/>
      <c r="D51" s="18"/>
      <c r="E51" s="9">
        <f>+E50/1000000</f>
        <v>3.2465739999999998</v>
      </c>
    </row>
    <row r="52" spans="2:5" ht="12.95" customHeight="1" x14ac:dyDescent="0.2">
      <c r="B52" s="31"/>
      <c r="D52" s="28"/>
      <c r="E52" s="28"/>
    </row>
    <row r="53" spans="2:5" ht="12.95" customHeight="1" x14ac:dyDescent="0.2">
      <c r="B53" s="31"/>
      <c r="D53" s="28"/>
      <c r="E53" s="28"/>
    </row>
    <row r="54" spans="2:5" ht="12.95" customHeight="1" x14ac:dyDescent="0.2">
      <c r="B54" s="34" t="s">
        <v>106</v>
      </c>
      <c r="C54" s="39"/>
      <c r="D54" s="39"/>
      <c r="E54" s="39"/>
    </row>
    <row r="55" spans="2:5" ht="12.95" customHeight="1" x14ac:dyDescent="0.2">
      <c r="B55" s="32"/>
      <c r="C55" s="39"/>
      <c r="D55" s="39"/>
      <c r="E55" s="39"/>
    </row>
    <row r="56" spans="2:5" ht="22.5" customHeight="1" x14ac:dyDescent="0.2">
      <c r="B56" s="63" t="s">
        <v>50</v>
      </c>
      <c r="C56" s="63"/>
      <c r="D56" s="63" t="s">
        <v>64</v>
      </c>
      <c r="E56" s="63"/>
    </row>
    <row r="57" spans="2:5" ht="22.5" x14ac:dyDescent="0.2">
      <c r="B57" s="33" t="s">
        <v>60</v>
      </c>
      <c r="C57" s="33" t="s">
        <v>61</v>
      </c>
      <c r="D57" s="33" t="s">
        <v>65</v>
      </c>
      <c r="E57" s="33" t="s">
        <v>67</v>
      </c>
    </row>
    <row r="58" spans="2:5" ht="12.95" customHeight="1" x14ac:dyDescent="0.2">
      <c r="B58" s="27" t="s">
        <v>0</v>
      </c>
      <c r="C58" s="27" t="s">
        <v>14</v>
      </c>
      <c r="D58" s="36">
        <v>0</v>
      </c>
      <c r="E58" s="36">
        <v>0</v>
      </c>
    </row>
    <row r="59" spans="2:5" ht="12.95" customHeight="1" x14ac:dyDescent="0.2">
      <c r="B59" s="27">
        <v>124</v>
      </c>
      <c r="C59" s="27" t="s">
        <v>15</v>
      </c>
      <c r="D59" s="36">
        <v>0</v>
      </c>
      <c r="E59" s="36">
        <v>0</v>
      </c>
    </row>
    <row r="60" spans="2:5" ht="12.95" customHeight="1" x14ac:dyDescent="0.2">
      <c r="B60" s="27" t="s">
        <v>2</v>
      </c>
      <c r="C60" s="27" t="s">
        <v>16</v>
      </c>
      <c r="D60" s="36">
        <v>0</v>
      </c>
      <c r="E60" s="36">
        <v>0</v>
      </c>
    </row>
    <row r="61" spans="2:5" ht="12.95" customHeight="1" x14ac:dyDescent="0.2">
      <c r="B61" s="27" t="s">
        <v>3</v>
      </c>
      <c r="C61" s="27" t="s">
        <v>17</v>
      </c>
      <c r="D61" s="36">
        <v>0</v>
      </c>
      <c r="E61" s="36">
        <v>0</v>
      </c>
    </row>
    <row r="62" spans="2:5" ht="12.95" customHeight="1" x14ac:dyDescent="0.2">
      <c r="B62" s="27" t="s">
        <v>4</v>
      </c>
      <c r="C62" s="27" t="s">
        <v>18</v>
      </c>
      <c r="D62" s="36">
        <v>0</v>
      </c>
      <c r="E62" s="36">
        <v>0</v>
      </c>
    </row>
    <row r="63" spans="2:5" ht="12.95" customHeight="1" x14ac:dyDescent="0.2">
      <c r="B63" s="27" t="s">
        <v>5</v>
      </c>
      <c r="C63" s="27" t="s">
        <v>19</v>
      </c>
      <c r="D63" s="36">
        <v>0</v>
      </c>
      <c r="E63" s="36">
        <v>0</v>
      </c>
    </row>
    <row r="64" spans="2:5" ht="12.95" customHeight="1" x14ac:dyDescent="0.2">
      <c r="B64" s="27" t="s">
        <v>6</v>
      </c>
      <c r="C64" s="27" t="s">
        <v>20</v>
      </c>
      <c r="D64" s="36">
        <v>0</v>
      </c>
      <c r="E64" s="36">
        <v>0</v>
      </c>
    </row>
    <row r="65" spans="2:5" ht="12.95" customHeight="1" x14ac:dyDescent="0.2">
      <c r="B65" s="27" t="s">
        <v>7</v>
      </c>
      <c r="C65" s="27" t="s">
        <v>21</v>
      </c>
      <c r="D65" s="36">
        <v>0</v>
      </c>
      <c r="E65" s="36">
        <v>0</v>
      </c>
    </row>
    <row r="66" spans="2:5" ht="12.95" customHeight="1" x14ac:dyDescent="0.2">
      <c r="B66" s="27" t="s">
        <v>8</v>
      </c>
      <c r="C66" s="27" t="s">
        <v>22</v>
      </c>
      <c r="D66" s="36">
        <v>0</v>
      </c>
      <c r="E66" s="36">
        <v>0</v>
      </c>
    </row>
    <row r="67" spans="2:5" ht="12.95" customHeight="1" x14ac:dyDescent="0.2">
      <c r="B67" s="27" t="s">
        <v>9</v>
      </c>
      <c r="C67" s="27" t="s">
        <v>23</v>
      </c>
      <c r="D67" s="36">
        <v>0</v>
      </c>
      <c r="E67" s="36">
        <v>0</v>
      </c>
    </row>
    <row r="68" spans="2:5" ht="12.95" customHeight="1" x14ac:dyDescent="0.2">
      <c r="B68" s="27" t="s">
        <v>10</v>
      </c>
      <c r="C68" s="27" t="s">
        <v>24</v>
      </c>
      <c r="D68" s="36">
        <v>0</v>
      </c>
      <c r="E68" s="36">
        <v>0</v>
      </c>
    </row>
    <row r="69" spans="2:5" ht="12.95" customHeight="1" x14ac:dyDescent="0.2">
      <c r="B69" s="27" t="s">
        <v>11</v>
      </c>
      <c r="C69" s="27" t="s">
        <v>25</v>
      </c>
      <c r="D69" s="36">
        <v>0</v>
      </c>
      <c r="E69" s="36">
        <v>0</v>
      </c>
    </row>
    <row r="70" spans="2:5" ht="12.95" customHeight="1" x14ac:dyDescent="0.2">
      <c r="B70" s="27" t="s">
        <v>12</v>
      </c>
      <c r="C70" s="27" t="s">
        <v>26</v>
      </c>
      <c r="D70" s="36">
        <v>0</v>
      </c>
      <c r="E70" s="36">
        <v>0</v>
      </c>
    </row>
    <row r="71" spans="2:5" ht="12.95" customHeight="1" x14ac:dyDescent="0.2">
      <c r="B71" s="27" t="s">
        <v>13</v>
      </c>
      <c r="C71" s="27" t="s">
        <v>27</v>
      </c>
      <c r="D71" s="36">
        <v>0</v>
      </c>
      <c r="E71" s="36">
        <v>0</v>
      </c>
    </row>
    <row r="72" spans="2:5" ht="12.95" customHeight="1" x14ac:dyDescent="0.2">
      <c r="B72" s="59" t="s">
        <v>73</v>
      </c>
      <c r="C72" s="27" t="s">
        <v>74</v>
      </c>
      <c r="D72" s="36"/>
      <c r="E72" s="36">
        <v>0</v>
      </c>
    </row>
    <row r="73" spans="2:5" s="25" customFormat="1" ht="12.95" customHeight="1" x14ac:dyDescent="0.2">
      <c r="B73" s="10" t="s">
        <v>54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68</v>
      </c>
      <c r="C74" s="6"/>
      <c r="D74" s="18"/>
      <c r="E74" s="9">
        <f>+E73/1000000</f>
        <v>0</v>
      </c>
    </row>
    <row r="75" spans="2:5" ht="12.95" customHeight="1" x14ac:dyDescent="0.2">
      <c r="B75" s="31"/>
      <c r="D75" s="36"/>
      <c r="E75" s="36"/>
    </row>
    <row r="76" spans="2:5" ht="12.95" customHeight="1" x14ac:dyDescent="0.2">
      <c r="B76" s="31"/>
      <c r="D76" s="36"/>
      <c r="E76" s="36"/>
    </row>
    <row r="77" spans="2:5" ht="12.95" customHeight="1" x14ac:dyDescent="0.2">
      <c r="B77" s="37" t="s">
        <v>107</v>
      </c>
      <c r="C77" s="39"/>
      <c r="D77" s="36"/>
      <c r="E77" s="36"/>
    </row>
    <row r="78" spans="2:5" ht="12.95" customHeight="1" x14ac:dyDescent="0.2">
      <c r="B78" s="38" t="s">
        <v>69</v>
      </c>
      <c r="C78" s="39"/>
      <c r="D78" s="36"/>
      <c r="E78" s="36"/>
    </row>
    <row r="79" spans="2:5" ht="12.95" customHeight="1" x14ac:dyDescent="0.2">
      <c r="B79" s="62"/>
      <c r="C79" s="62"/>
      <c r="D79" s="62"/>
      <c r="E79" s="62"/>
    </row>
    <row r="80" spans="2:5" ht="12.95" customHeight="1" x14ac:dyDescent="0.2">
      <c r="B80" s="52" t="s">
        <v>46</v>
      </c>
      <c r="C80" s="53"/>
      <c r="D80" s="53"/>
      <c r="E80" s="14">
        <f>+E25+E74</f>
        <v>20.489484999999998</v>
      </c>
    </row>
    <row r="81" spans="2:5" ht="12.95" customHeight="1" x14ac:dyDescent="0.2">
      <c r="B81" s="24" t="s">
        <v>57</v>
      </c>
      <c r="C81" s="11"/>
      <c r="D81" s="11"/>
      <c r="E81" s="19">
        <f>+E51</f>
        <v>3.2465739999999998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A6:B22 A32:B48 A58:B71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12</vt:i4>
      </vt:variant>
    </vt:vector>
  </HeadingPairs>
  <TitlesOfParts>
    <vt:vector size="12" baseType="lpstr">
      <vt:lpstr>Chart 2024</vt:lpstr>
      <vt:lpstr>January 2024</vt:lpstr>
      <vt:lpstr>February 2024</vt:lpstr>
      <vt:lpstr>March 2024</vt:lpstr>
      <vt:lpstr>April 2024</vt:lpstr>
      <vt:lpstr>May 2024</vt:lpstr>
      <vt:lpstr>June 2024</vt:lpstr>
      <vt:lpstr>July 2024</vt:lpstr>
      <vt:lpstr>August 2024</vt:lpstr>
      <vt:lpstr>September 2024</vt:lpstr>
      <vt:lpstr>October 2024</vt:lpstr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2006-11-28T10:16:26Z</dcterms:created>
  <dcterms:modified xsi:type="dcterms:W3CDTF">2024-11-26T08:29:59Z</dcterms:modified>
</cp:coreProperties>
</file>